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3.MARZO\CL 40 - CR 23B\2016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8" i="4677" l="1"/>
  <c r="N21" i="4686" l="1"/>
  <c r="N22" i="4686"/>
  <c r="T21" i="4684"/>
  <c r="T19" i="4684"/>
  <c r="T18" i="4684"/>
  <c r="T20" i="4684"/>
  <c r="N13" i="4678"/>
  <c r="G15" i="4678"/>
  <c r="M22" i="4684" l="1"/>
  <c r="AB17" i="4688" s="1"/>
  <c r="F22" i="4684"/>
  <c r="O17" i="4688" s="1"/>
  <c r="AO17" i="4688"/>
  <c r="M21" i="4684"/>
  <c r="AA17" i="4688" s="1"/>
  <c r="F21" i="4684"/>
  <c r="N17" i="4688" s="1"/>
  <c r="M20" i="4684"/>
  <c r="Z17" i="4688" s="1"/>
  <c r="F20" i="4684"/>
  <c r="AM17" i="4688"/>
  <c r="M19" i="4684"/>
  <c r="Y17" i="4688" s="1"/>
  <c r="F19" i="4684"/>
  <c r="K17" i="4688" s="1"/>
  <c r="M18" i="4684"/>
  <c r="F18" i="4684"/>
  <c r="J17" i="4688" s="1"/>
  <c r="T17" i="4684"/>
  <c r="AK17" i="4688" s="1"/>
  <c r="M17" i="4684"/>
  <c r="F17" i="4684"/>
  <c r="I17" i="4688" s="1"/>
  <c r="T16" i="4684"/>
  <c r="M16" i="4684"/>
  <c r="F16" i="4684"/>
  <c r="T15" i="4684"/>
  <c r="M15" i="4684"/>
  <c r="F15" i="4684"/>
  <c r="T14" i="4684"/>
  <c r="AH17" i="4688" s="1"/>
  <c r="M14" i="4684"/>
  <c r="F14" i="4684"/>
  <c r="T13" i="4684"/>
  <c r="M13" i="4684"/>
  <c r="F13" i="4684"/>
  <c r="T12" i="4684"/>
  <c r="M12" i="4684"/>
  <c r="F12" i="4684"/>
  <c r="T11" i="4684"/>
  <c r="M11" i="4684"/>
  <c r="Q17" i="4688" s="1"/>
  <c r="F11" i="4684"/>
  <c r="T10" i="4684"/>
  <c r="M10" i="4684"/>
  <c r="F10" i="4684"/>
  <c r="M22" i="4686"/>
  <c r="AB21" i="4688" s="1"/>
  <c r="F22" i="4686"/>
  <c r="O21" i="4688" s="1"/>
  <c r="T21" i="4686"/>
  <c r="AO21" i="4688" s="1"/>
  <c r="M21" i="4686"/>
  <c r="AA21" i="4688" s="1"/>
  <c r="F21" i="4686"/>
  <c r="N21" i="4688" s="1"/>
  <c r="T20" i="4686"/>
  <c r="AN21" i="4688" s="1"/>
  <c r="M20" i="4686"/>
  <c r="Z21" i="4688" s="1"/>
  <c r="F20" i="4686"/>
  <c r="M21" i="4688" s="1"/>
  <c r="T19" i="4686"/>
  <c r="AM21" i="4688" s="1"/>
  <c r="M19" i="4686"/>
  <c r="Y21" i="4688" s="1"/>
  <c r="F19" i="4686"/>
  <c r="K21" i="4688" s="1"/>
  <c r="T18" i="4686"/>
  <c r="M18" i="4686"/>
  <c r="F18" i="4686"/>
  <c r="J21" i="4688" s="1"/>
  <c r="T17" i="4686"/>
  <c r="AK21" i="4688" s="1"/>
  <c r="M17" i="4686"/>
  <c r="W21" i="4688" s="1"/>
  <c r="F17" i="4686"/>
  <c r="I21" i="4688" s="1"/>
  <c r="T16" i="4686"/>
  <c r="AJ21" i="4688" s="1"/>
  <c r="M16" i="4686"/>
  <c r="F16" i="4686"/>
  <c r="H21" i="4688" s="1"/>
  <c r="T15" i="4686"/>
  <c r="M15" i="4686"/>
  <c r="F15" i="4686"/>
  <c r="T14" i="4686"/>
  <c r="M14" i="4686"/>
  <c r="F14" i="4686"/>
  <c r="F21" i="4688" s="1"/>
  <c r="T13" i="4686"/>
  <c r="M13" i="4686"/>
  <c r="F13" i="4686"/>
  <c r="T12" i="4686"/>
  <c r="AF21" i="4688" s="1"/>
  <c r="M12" i="4686"/>
  <c r="R21" i="4688" s="1"/>
  <c r="F12" i="4686"/>
  <c r="T11" i="4686"/>
  <c r="M11" i="4686"/>
  <c r="Q21" i="4688" s="1"/>
  <c r="F11" i="4686"/>
  <c r="T10" i="4686"/>
  <c r="M10" i="4686"/>
  <c r="F10" i="4686"/>
  <c r="M22" i="4677"/>
  <c r="F22" i="4677"/>
  <c r="O25" i="4688" s="1"/>
  <c r="T21" i="4677"/>
  <c r="AO25" i="4688" s="1"/>
  <c r="M21" i="4677"/>
  <c r="AA25" i="4688" s="1"/>
  <c r="F21" i="4677"/>
  <c r="N25" i="4688" s="1"/>
  <c r="T20" i="4677"/>
  <c r="AN25" i="4688" s="1"/>
  <c r="M20" i="4677"/>
  <c r="F20" i="4677"/>
  <c r="T19" i="4677"/>
  <c r="AM25" i="4688" s="1"/>
  <c r="M19" i="4677"/>
  <c r="Y25" i="4688" s="1"/>
  <c r="F19" i="4677"/>
  <c r="K25" i="4688" s="1"/>
  <c r="AL25" i="4688"/>
  <c r="M18" i="4677"/>
  <c r="F18" i="4677"/>
  <c r="J25" i="4688" s="1"/>
  <c r="T17" i="4677"/>
  <c r="AK25" i="4688" s="1"/>
  <c r="M17" i="4677"/>
  <c r="F17" i="4677"/>
  <c r="I25" i="4688" s="1"/>
  <c r="T16" i="4677"/>
  <c r="M16" i="4677"/>
  <c r="F16" i="4677"/>
  <c r="H25" i="4688" s="1"/>
  <c r="T15" i="4677"/>
  <c r="M15" i="4677"/>
  <c r="F15" i="4677"/>
  <c r="T14" i="4677"/>
  <c r="M14" i="4677"/>
  <c r="F14" i="4677"/>
  <c r="F25" i="4688" s="1"/>
  <c r="T13" i="4677"/>
  <c r="M13" i="4677"/>
  <c r="F13" i="4677"/>
  <c r="T12" i="4677"/>
  <c r="AF25" i="4688" s="1"/>
  <c r="M12" i="4677"/>
  <c r="R25" i="4688" s="1"/>
  <c r="F12" i="4677"/>
  <c r="D25" i="4688" s="1"/>
  <c r="T11" i="4677"/>
  <c r="M11" i="4677"/>
  <c r="Q25" i="4688" s="1"/>
  <c r="F11" i="4677"/>
  <c r="T10" i="4677"/>
  <c r="M10" i="4677"/>
  <c r="F10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W17" i="4688"/>
  <c r="E4" i="4684"/>
  <c r="D5" i="4684"/>
  <c r="L5" i="4684"/>
  <c r="AN17" i="4688"/>
  <c r="AL17" i="4688"/>
  <c r="AJ17" i="4688"/>
  <c r="AF17" i="4688"/>
  <c r="AE17" i="4688"/>
  <c r="AD17" i="4688"/>
  <c r="T17" i="4688"/>
  <c r="D17" i="4688"/>
  <c r="M17" i="4688"/>
  <c r="E4" i="4686"/>
  <c r="D5" i="4686"/>
  <c r="L5" i="4686"/>
  <c r="AD21" i="4688"/>
  <c r="P21" i="4688"/>
  <c r="Z25" i="4688"/>
  <c r="AB25" i="4688"/>
  <c r="W25" i="4688"/>
  <c r="L5" i="4677"/>
  <c r="D5" i="4677"/>
  <c r="E4" i="4677"/>
  <c r="AJ25" i="4688"/>
  <c r="AH25" i="4688"/>
  <c r="AE25" i="4688"/>
  <c r="AD25" i="4688"/>
  <c r="T25" i="4688"/>
  <c r="P25" i="4688"/>
  <c r="M25" i="4688"/>
  <c r="L6" i="4681"/>
  <c r="D6" i="4681"/>
  <c r="E5" i="4681"/>
  <c r="U18" i="4677" l="1"/>
  <c r="U16" i="4677"/>
  <c r="U14" i="4677"/>
  <c r="N18" i="4677"/>
  <c r="N20" i="4677"/>
  <c r="N14" i="4677"/>
  <c r="N16" i="4677"/>
  <c r="N13" i="4677"/>
  <c r="N15" i="4677"/>
  <c r="G15" i="4677"/>
  <c r="G18" i="4677"/>
  <c r="G14" i="4677"/>
  <c r="G16" i="4677"/>
  <c r="G13" i="4677"/>
  <c r="U13" i="4677"/>
  <c r="U15" i="4677"/>
  <c r="U17" i="4677"/>
  <c r="U19" i="4677"/>
  <c r="U21" i="4677"/>
  <c r="N10" i="4677"/>
  <c r="N11" i="4677"/>
  <c r="N12" i="4677"/>
  <c r="N17" i="4677"/>
  <c r="N19" i="4677"/>
  <c r="N21" i="4677"/>
  <c r="G17" i="4677"/>
  <c r="G19" i="4677"/>
  <c r="N17" i="4684"/>
  <c r="U18" i="4684"/>
  <c r="U14" i="4684"/>
  <c r="U16" i="4684"/>
  <c r="N19" i="4684"/>
  <c r="N21" i="4684"/>
  <c r="N15" i="4684"/>
  <c r="N13" i="4684"/>
  <c r="G17" i="4684"/>
  <c r="G19" i="4684"/>
  <c r="H17" i="4688"/>
  <c r="G13" i="4684"/>
  <c r="U13" i="4684"/>
  <c r="U15" i="4684"/>
  <c r="U17" i="4684"/>
  <c r="U19" i="4684"/>
  <c r="U21" i="4684"/>
  <c r="P17" i="4688"/>
  <c r="Q18" i="4688" s="1"/>
  <c r="BF17" i="4688" s="1"/>
  <c r="R17" i="4688"/>
  <c r="N14" i="4684"/>
  <c r="N16" i="4684"/>
  <c r="N18" i="4684"/>
  <c r="N20" i="4684"/>
  <c r="N10" i="4684"/>
  <c r="N12" i="4684"/>
  <c r="F17" i="4688"/>
  <c r="G14" i="4684"/>
  <c r="N11" i="4684"/>
  <c r="G15" i="4684"/>
  <c r="G16" i="4684"/>
  <c r="G18" i="4684"/>
  <c r="U19" i="4686"/>
  <c r="U21" i="4686"/>
  <c r="U17" i="4686"/>
  <c r="U15" i="4686"/>
  <c r="U14" i="4686"/>
  <c r="U13" i="4686"/>
  <c r="N17" i="4686"/>
  <c r="N13" i="4686"/>
  <c r="N19" i="4686"/>
  <c r="N12" i="4686"/>
  <c r="G14" i="4686"/>
  <c r="G13" i="4686"/>
  <c r="G15" i="4686"/>
  <c r="N11" i="4686"/>
  <c r="N10" i="4686"/>
  <c r="G16" i="4686"/>
  <c r="G18" i="4686"/>
  <c r="AE21" i="4688"/>
  <c r="AE29" i="4688" s="1"/>
  <c r="AH21" i="4688"/>
  <c r="AL21" i="4688"/>
  <c r="AN22" i="4688" s="1"/>
  <c r="CB19" i="4688" s="1"/>
  <c r="U16" i="4686"/>
  <c r="U18" i="4686"/>
  <c r="T21" i="4688"/>
  <c r="T29" i="4688" s="1"/>
  <c r="N14" i="4686"/>
  <c r="N15" i="4686"/>
  <c r="N16" i="4686"/>
  <c r="N18" i="4686"/>
  <c r="N20" i="4686"/>
  <c r="D21" i="4688"/>
  <c r="G17" i="4686"/>
  <c r="G19" i="4686"/>
  <c r="U20" i="4684"/>
  <c r="N22" i="4684"/>
  <c r="B17" i="4688"/>
  <c r="G17" i="4688"/>
  <c r="E17" i="4688"/>
  <c r="C17" i="4688"/>
  <c r="S17" i="4688"/>
  <c r="U17" i="4688"/>
  <c r="AG17" i="4688"/>
  <c r="AI18" i="4688" s="1"/>
  <c r="BW17" i="4688" s="1"/>
  <c r="AI17" i="4688"/>
  <c r="V17" i="4688"/>
  <c r="X17" i="4688"/>
  <c r="AA18" i="4688" s="1"/>
  <c r="BP17" i="4688" s="1"/>
  <c r="U20" i="4686"/>
  <c r="B21" i="4688"/>
  <c r="G21" i="4688"/>
  <c r="E21" i="4688"/>
  <c r="C21" i="4688"/>
  <c r="S21" i="4688"/>
  <c r="S22" i="4688" s="1"/>
  <c r="BH19" i="4688" s="1"/>
  <c r="U21" i="4688"/>
  <c r="AG21" i="4688"/>
  <c r="AI21" i="4688"/>
  <c r="V21" i="4688"/>
  <c r="X21" i="4688"/>
  <c r="U20" i="4677"/>
  <c r="N22" i="4677"/>
  <c r="B25" i="4688"/>
  <c r="G25" i="4688"/>
  <c r="E25" i="4688"/>
  <c r="C25" i="4688"/>
  <c r="C29" i="4688" s="1"/>
  <c r="S25" i="4688"/>
  <c r="U25" i="4688"/>
  <c r="U26" i="4688" s="1"/>
  <c r="BJ18" i="4688" s="1"/>
  <c r="AG25" i="4688"/>
  <c r="AG26" i="4688" s="1"/>
  <c r="BU18" i="4688" s="1"/>
  <c r="AI25" i="4688"/>
  <c r="AK26" i="4688" s="1"/>
  <c r="BY18" i="4688" s="1"/>
  <c r="V25" i="4688"/>
  <c r="X25" i="4688"/>
  <c r="J33" i="4689"/>
  <c r="J24" i="4689"/>
  <c r="J30" i="4689"/>
  <c r="J23" i="4688" s="1"/>
  <c r="J36" i="4689"/>
  <c r="J34" i="4689"/>
  <c r="AF23" i="4688" s="1"/>
  <c r="J26" i="4689"/>
  <c r="AK19" i="4688" s="1"/>
  <c r="J22" i="4689"/>
  <c r="P19" i="4688" s="1"/>
  <c r="J31" i="4689"/>
  <c r="P23" i="4688" s="1"/>
  <c r="J10" i="4689"/>
  <c r="D15" i="4688" s="1"/>
  <c r="J32" i="4689"/>
  <c r="J28" i="4689"/>
  <c r="D23" i="4688" s="1"/>
  <c r="J20" i="4689"/>
  <c r="G19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T17" i="4681"/>
  <c r="J44" i="4689"/>
  <c r="J45" i="4689"/>
  <c r="J41" i="4689"/>
  <c r="J42" i="4689"/>
  <c r="J38" i="4689"/>
  <c r="J39" i="4689"/>
  <c r="AO23" i="4688"/>
  <c r="J35" i="4689"/>
  <c r="U23" i="4688"/>
  <c r="Z23" i="4688"/>
  <c r="J29" i="4689"/>
  <c r="J27" i="4689"/>
  <c r="Z19" i="4688"/>
  <c r="J19" i="4689"/>
  <c r="J21" i="4689"/>
  <c r="J18" i="4689"/>
  <c r="J17" i="4689"/>
  <c r="J15" i="4689"/>
  <c r="J12" i="4689"/>
  <c r="J11" i="4689"/>
  <c r="AO26" i="4688"/>
  <c r="CC18" i="4688" s="1"/>
  <c r="T26" i="4688"/>
  <c r="BI18" i="4688" s="1"/>
  <c r="AA22" i="4688"/>
  <c r="BP19" i="4688" s="1"/>
  <c r="S26" i="4688"/>
  <c r="BH18" i="4688" s="1"/>
  <c r="R26" i="4688"/>
  <c r="BG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K26" i="4688"/>
  <c r="BA18" i="4688" s="1"/>
  <c r="AB22" i="4688"/>
  <c r="BQ19" i="4688" s="1"/>
  <c r="R22" i="4688"/>
  <c r="BG19" i="4688" s="1"/>
  <c r="P22" i="4688"/>
  <c r="BE19" i="4688" s="1"/>
  <c r="K22" i="4688"/>
  <c r="BA19" i="4688" s="1"/>
  <c r="I22" i="4688"/>
  <c r="AY19" i="4688" s="1"/>
  <c r="Q22" i="4688"/>
  <c r="BF19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O29" i="4688"/>
  <c r="Z29" i="4688"/>
  <c r="M11" i="4681"/>
  <c r="P29" i="4688"/>
  <c r="AB29" i="4688"/>
  <c r="P18" i="4688"/>
  <c r="BE17" i="4688" s="1"/>
  <c r="K18" i="4688"/>
  <c r="BA17" i="4688" s="1"/>
  <c r="F29" i="4688"/>
  <c r="N29" i="4688"/>
  <c r="K29" i="4688"/>
  <c r="I29" i="4688"/>
  <c r="AH29" i="4688"/>
  <c r="AK14" i="4688"/>
  <c r="BY12" i="4688" s="1"/>
  <c r="AL29" i="4688"/>
  <c r="AO14" i="4688"/>
  <c r="CC12" i="4688" s="1"/>
  <c r="AH14" i="4688"/>
  <c r="BV12" i="4688" s="1"/>
  <c r="AJ14" i="4688"/>
  <c r="BX12" i="4688" s="1"/>
  <c r="AM14" i="4688"/>
  <c r="CA12" i="4688" s="1"/>
  <c r="AM29" i="4688"/>
  <c r="AK29" i="4688"/>
  <c r="R29" i="4688"/>
  <c r="U14" i="4688"/>
  <c r="BJ12" i="4688" s="1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V14" i="4688"/>
  <c r="BK12" i="4688" s="1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J14" i="4688"/>
  <c r="AZ12" i="4688" s="1"/>
  <c r="H14" i="4688"/>
  <c r="AX12" i="4688" s="1"/>
  <c r="E14" i="4688"/>
  <c r="AU12" i="4688" s="1"/>
  <c r="F14" i="4688"/>
  <c r="AV12" i="4688" s="1"/>
  <c r="J29" i="4688"/>
  <c r="AM26" i="4688"/>
  <c r="CA18" i="4688" s="1"/>
  <c r="AN18" i="4688"/>
  <c r="CB17" i="4688" s="1"/>
  <c r="AL18" i="4688"/>
  <c r="BZ17" i="4688" s="1"/>
  <c r="AB18" i="4688"/>
  <c r="BQ17" i="4688" s="1"/>
  <c r="Y29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M21" i="4681"/>
  <c r="N22" i="4678"/>
  <c r="G19" i="4678"/>
  <c r="G17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H26" i="4688" l="1"/>
  <c r="BV18" i="4688" s="1"/>
  <c r="H26" i="4688"/>
  <c r="AX18" i="4688" s="1"/>
  <c r="I26" i="4688"/>
  <c r="AY18" i="4688" s="1"/>
  <c r="AI26" i="4688"/>
  <c r="BW18" i="4688" s="1"/>
  <c r="U23" i="4677"/>
  <c r="X26" i="4688"/>
  <c r="BM18" i="4688" s="1"/>
  <c r="N23" i="4677"/>
  <c r="G29" i="4688"/>
  <c r="G23" i="4677"/>
  <c r="F26" i="4688"/>
  <c r="AV18" i="4688" s="1"/>
  <c r="E26" i="4688"/>
  <c r="AU18" i="4688" s="1"/>
  <c r="AI29" i="4688"/>
  <c r="AL30" i="4688" s="1"/>
  <c r="BZ20" i="4688" s="1"/>
  <c r="Y26" i="4688"/>
  <c r="BN18" i="4688" s="1"/>
  <c r="V26" i="4688"/>
  <c r="BK18" i="4688" s="1"/>
  <c r="X29" i="4688"/>
  <c r="Z30" i="4688" s="1"/>
  <c r="BO20" i="4688" s="1"/>
  <c r="G26" i="4688"/>
  <c r="AW18" i="4688" s="1"/>
  <c r="AJ22" i="4688"/>
  <c r="BX19" i="4688" s="1"/>
  <c r="T22" i="4688"/>
  <c r="BI19" i="4688" s="1"/>
  <c r="AO22" i="4688"/>
  <c r="CC19" i="4688" s="1"/>
  <c r="AK22" i="4688"/>
  <c r="BY19" i="4688" s="1"/>
  <c r="V18" i="4688"/>
  <c r="BK17" i="4688" s="1"/>
  <c r="Z18" i="4688"/>
  <c r="BO17" i="4688" s="1"/>
  <c r="U23" i="4684"/>
  <c r="Y18" i="4688"/>
  <c r="BN17" i="4688" s="1"/>
  <c r="X18" i="4688"/>
  <c r="BM17" i="4688" s="1"/>
  <c r="J18" i="4688"/>
  <c r="AZ17" i="4688" s="1"/>
  <c r="I18" i="4688"/>
  <c r="AY17" i="4688" s="1"/>
  <c r="H29" i="4688"/>
  <c r="I30" i="4688" s="1"/>
  <c r="AY20" i="4688" s="1"/>
  <c r="AJ18" i="4688"/>
  <c r="BX17" i="4688" s="1"/>
  <c r="AG18" i="4688"/>
  <c r="BU17" i="4688" s="1"/>
  <c r="T18" i="4688"/>
  <c r="BI17" i="4688" s="1"/>
  <c r="R18" i="4688"/>
  <c r="BG17" i="4688" s="1"/>
  <c r="G23" i="4684"/>
  <c r="F18" i="4688"/>
  <c r="AV17" i="4688" s="1"/>
  <c r="U18" i="4688"/>
  <c r="BJ17" i="4688" s="1"/>
  <c r="N23" i="4684"/>
  <c r="E18" i="4688"/>
  <c r="AU17" i="4688" s="1"/>
  <c r="H18" i="4688"/>
  <c r="AX17" i="4688" s="1"/>
  <c r="G18" i="4688"/>
  <c r="AW17" i="4688" s="1"/>
  <c r="AM22" i="4688"/>
  <c r="CA19" i="4688" s="1"/>
  <c r="AL22" i="4688"/>
  <c r="BZ19" i="4688" s="1"/>
  <c r="U23" i="4686"/>
  <c r="Z22" i="4688"/>
  <c r="BO19" i="4688" s="1"/>
  <c r="X22" i="4688"/>
  <c r="BM19" i="4688" s="1"/>
  <c r="J22" i="4688"/>
  <c r="AZ19" i="4688" s="1"/>
  <c r="H22" i="4688"/>
  <c r="AX19" i="4688" s="1"/>
  <c r="N23" i="4686"/>
  <c r="G23" i="4686"/>
  <c r="E22" i="4688"/>
  <c r="AU19" i="4688" s="1"/>
  <c r="F22" i="4688"/>
  <c r="AV19" i="4688" s="1"/>
  <c r="D29" i="4688"/>
  <c r="G22" i="4688"/>
  <c r="AW19" i="4688" s="1"/>
  <c r="AI22" i="4688"/>
  <c r="BW19" i="4688" s="1"/>
  <c r="AH22" i="4688"/>
  <c r="BV19" i="4688" s="1"/>
  <c r="U29" i="4688"/>
  <c r="W22" i="4688"/>
  <c r="BL19" i="4688" s="1"/>
  <c r="Y22" i="4688"/>
  <c r="BN19" i="4688" s="1"/>
  <c r="V22" i="4688"/>
  <c r="BK19" i="4688" s="1"/>
  <c r="AH18" i="4688"/>
  <c r="BV17" i="4688" s="1"/>
  <c r="E29" i="4688"/>
  <c r="H30" i="4688" s="1"/>
  <c r="AX20" i="4688" s="1"/>
  <c r="S29" i="4688"/>
  <c r="U30" i="4688" s="1"/>
  <c r="BJ20" i="4688" s="1"/>
  <c r="W18" i="4688"/>
  <c r="BL17" i="4688" s="1"/>
  <c r="S18" i="4688"/>
  <c r="BH17" i="4688" s="1"/>
  <c r="U22" i="4688"/>
  <c r="BJ19" i="4688" s="1"/>
  <c r="AG22" i="4688"/>
  <c r="BU19" i="4688" s="1"/>
  <c r="B29" i="4688"/>
  <c r="AJ26" i="4688"/>
  <c r="BX18" i="4688" s="1"/>
  <c r="V29" i="4688"/>
  <c r="AG29" i="4688"/>
  <c r="W26" i="4688"/>
  <c r="BL18" i="4688" s="1"/>
  <c r="AA30" i="4688"/>
  <c r="BP20" i="4688" s="1"/>
  <c r="AK30" i="4688"/>
  <c r="BY20" i="4688" s="1"/>
  <c r="U23" i="4678"/>
  <c r="AM30" i="4688"/>
  <c r="CA20" i="4688" s="1"/>
  <c r="AO30" i="4688"/>
  <c r="CC20" i="4688" s="1"/>
  <c r="R30" i="4688"/>
  <c r="BG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Q30" i="4688"/>
  <c r="BF20" i="4688" s="1"/>
  <c r="P30" i="4688"/>
  <c r="BE20" i="4688" s="1"/>
  <c r="AN30" i="4688"/>
  <c r="CB20" i="4688" s="1"/>
  <c r="G13" i="4681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I30" i="4688" l="1"/>
  <c r="BW20" i="4688" s="1"/>
  <c r="J30" i="4688"/>
  <c r="AZ20" i="4688" s="1"/>
  <c r="K30" i="4688"/>
  <c r="BA20" i="4688" s="1"/>
  <c r="S30" i="4688"/>
  <c r="BH20" i="4688" s="1"/>
  <c r="E30" i="4688"/>
  <c r="AU20" i="4688" s="1"/>
  <c r="AG30" i="4688"/>
  <c r="BU20" i="4688" s="1"/>
  <c r="AJ30" i="4688"/>
  <c r="BX20" i="4688" s="1"/>
  <c r="AH30" i="4688"/>
  <c r="BV20" i="4688" s="1"/>
  <c r="T30" i="4688"/>
  <c r="BI20" i="4688" s="1"/>
  <c r="V30" i="4688"/>
  <c r="BK20" i="4688" s="1"/>
  <c r="F30" i="4688"/>
  <c r="AV20" i="4688" s="1"/>
  <c r="G30" i="4688"/>
  <c r="AW20" i="4688" s="1"/>
  <c r="X30" i="4688"/>
  <c r="BM20" i="4688" s="1"/>
  <c r="Y30" i="4688"/>
  <c r="BN20" i="4688" s="1"/>
  <c r="W30" i="4688"/>
  <c r="BL20" i="4688" s="1"/>
  <c r="N23" i="468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<sst xmlns="http://schemas.openxmlformats.org/spreadsheetml/2006/main" count="754" uniqueCount="155">
  <si>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</si>
  <si>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</si>
  <si>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</si>
  <si>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</si>
  <si>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</si>
  <si>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</si>
  <si>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</si>
  <si>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</si>
  <si>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</si>
  <si>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</si>
  <si>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</si>
  <si>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</si>
  <si>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</si>
  <si>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</si>
  <si>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</si>
  <si>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</si>
  <si>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</si>
  <si>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</si>
  <si>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</si>
  <si>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</si>
  <si>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</si>
  <si>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</si>
  <si>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</si>
  <si>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</si>
  <si>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</si>
  <si>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</si>
  <si>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</si>
  <si>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</si>
  <si>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</si>
  <si>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</si>
  <si>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</si>
  <si>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</si>
  <si>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</si>
  <si>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</si>
  <si>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</si>
  <si>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</si>
  <si>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</si>
  <si>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</si>
  <si>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</si>
  <si>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</si>
  <si>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</si>
  <si>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</si>
  <si>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</si>
  <si>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</si>
  <si>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</si>
  <si>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</si>
  <si>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</si>
  <si>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</si>
  <si>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</si>
  <si>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</si>
  <si>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</si>
  <si>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</si>
  <si>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</si>
  <si>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</si>
  <si>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</si>
  <si>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</si>
  <si>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</si>
  <si>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</si>
  <si>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</si>
  <si>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</si>
  <si>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</si>
  <si>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</si>
  <si>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</si>
  <si>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</si>
  <si>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</si>
  <si>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</si>
  <si>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</si>
  <si>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</si>
  <si>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</si>
  <si>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</si>
  <si>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</si>
  <si>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</si>
  <si>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</si>
  <si>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</si>
  <si>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</si>
  <si>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</si>
  <si>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</si>
  <si>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</si>
  <si>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</si>
  <si>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</si>
  <si>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</si>
  <si>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</si>
  <si>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</si>
  <si>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</si>
  <si>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</si>
  <si>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</si>
  <si>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</si>
  <si>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</si>
  <si>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</si>
  <si>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</si>
  <si>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</si>
  <si>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</si>
  <si>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</si>
  <si>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</si>
  <si>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</si>
  <si>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</si>
  <si>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</si>
  <si>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</si>
  <si>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</si>
  <si>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</si>
  <si>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</si>
  <si>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</si>
  <si>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</si>
  <si>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</si>
  <si>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</si>
  <si>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</si>
  <si>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</si>
  <si>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</si>
  <si>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</si>
  <si>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</si>
  <si>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</si>
  <si>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</si>
  <si>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</si>
  <si>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</si>
  <si>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</si>
  <si>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</si>
  <si>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</si>
  <si>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</si>
  <si>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</si>
  <si>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</si>
  <si>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</si>
  <si>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</si>
  <si>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</si>
  <si>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</si>
  <si>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</si>
  <si>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</si>
  <si>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</si>
  <si>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</si>
  <si>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</si>
  <si>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</si>
  <si>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</si>
  <si>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</si>
  <si>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</si>
  <si>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</si>
  <si>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</si>
  <si>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</si>
  <si>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</si>
  <si>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</si>
  <si>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</si>
  <si>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</si>
  <si>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</si>
  <si>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</si>
  <si>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</si>
  <si>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</si>
  <si>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</si>
  <si>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</si>
  <si>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</si>
  <si>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</si>
  <si>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GEOVANNIS GONZALEZ</t>
  </si>
  <si>
    <t>:</t>
  </si>
  <si>
    <t>CALLE 40 X CARRERA 23B</t>
  </si>
  <si>
    <t>11:45- 12:45</t>
  </si>
  <si>
    <t xml:space="preserve">IVAN FONSECA </t>
  </si>
  <si>
    <t>ADOLFREDO FLOREZ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</si>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</sst>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</c:v>
                </c:pt>
                <c:pt idx="1">
                  <c:v>20.5</c:v>
                </c:pt>
                <c:pt idx="2">
                  <c:v>37.5</c:v>
                </c:pt>
                <c:pt idx="3">
                  <c:v>32</c:v>
                </c:pt>
                <c:pt idx="4">
                  <c:v>34</c:v>
                </c:pt>
                <c:pt idx="5">
                  <c:v>40.5</c:v>
                </c:pt>
                <c:pt idx="6">
                  <c:v>32.5</c:v>
                </c:pt>
                <c:pt idx="7">
                  <c:v>35.5</c:v>
                </c:pt>
                <c:pt idx="8">
                  <c:v>25</c:v>
                </c:pt>
                <c:pt idx="9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218312"/>
        <c:axId val="277219096"/>
      </c:barChart>
      <c:catAx>
        <c:axId val="27721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219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8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2.5</c:v>
                </c:pt>
                <c:pt idx="1">
                  <c:v>0.5</c:v>
                </c:pt>
                <c:pt idx="2">
                  <c:v>4.5</c:v>
                </c:pt>
                <c:pt idx="3">
                  <c:v>3.5</c:v>
                </c:pt>
                <c:pt idx="4">
                  <c:v>2</c:v>
                </c:pt>
                <c:pt idx="5">
                  <c:v>2.5</c:v>
                </c:pt>
                <c:pt idx="6">
                  <c:v>0</c:v>
                </c:pt>
                <c:pt idx="7">
                  <c:v>3</c:v>
                </c:pt>
                <c:pt idx="8">
                  <c:v>1.5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6944"/>
        <c:axId val="496227336"/>
      </c:barChart>
      <c:catAx>
        <c:axId val="49622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4.5</c:v>
                </c:pt>
                <c:pt idx="4">
                  <c:v>1.5</c:v>
                </c:pt>
                <c:pt idx="5">
                  <c:v>1.5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8120"/>
        <c:axId val="496229296"/>
      </c:barChart>
      <c:catAx>
        <c:axId val="49622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0.5</c:v>
                </c:pt>
                <c:pt idx="1">
                  <c:v>1.5</c:v>
                </c:pt>
                <c:pt idx="2">
                  <c:v>3.5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0.5</c:v>
                </c:pt>
                <c:pt idx="11">
                  <c:v>2</c:v>
                </c:pt>
                <c:pt idx="12">
                  <c:v>2.5</c:v>
                </c:pt>
                <c:pt idx="13">
                  <c:v>1.5</c:v>
                </c:pt>
                <c:pt idx="14">
                  <c:v>3.5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8904"/>
        <c:axId val="278108192"/>
      </c:barChart>
      <c:catAx>
        <c:axId val="49622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</c:v>
                </c:pt>
                <c:pt idx="1">
                  <c:v>81.5</c:v>
                </c:pt>
                <c:pt idx="2">
                  <c:v>113.5</c:v>
                </c:pt>
                <c:pt idx="3">
                  <c:v>88.5</c:v>
                </c:pt>
                <c:pt idx="4">
                  <c:v>82</c:v>
                </c:pt>
                <c:pt idx="5">
                  <c:v>84</c:v>
                </c:pt>
                <c:pt idx="6">
                  <c:v>94</c:v>
                </c:pt>
                <c:pt idx="7">
                  <c:v>73.5</c:v>
                </c:pt>
                <c:pt idx="8">
                  <c:v>65.5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1528"/>
        <c:axId val="278103096"/>
      </c:barChart>
      <c:catAx>
        <c:axId val="27810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</c:v>
                </c:pt>
                <c:pt idx="1">
                  <c:v>66</c:v>
                </c:pt>
                <c:pt idx="2">
                  <c:v>65.5</c:v>
                </c:pt>
                <c:pt idx="3">
                  <c:v>84</c:v>
                </c:pt>
                <c:pt idx="4">
                  <c:v>68.5</c:v>
                </c:pt>
                <c:pt idx="5">
                  <c:v>80.5</c:v>
                </c:pt>
                <c:pt idx="6">
                  <c:v>83</c:v>
                </c:pt>
                <c:pt idx="7">
                  <c:v>108.5</c:v>
                </c:pt>
                <c:pt idx="8">
                  <c:v>103</c:v>
                </c:pt>
                <c:pt idx="9">
                  <c:v>98.5</c:v>
                </c:pt>
                <c:pt idx="10">
                  <c:v>96</c:v>
                </c:pt>
                <c:pt idx="11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7016"/>
        <c:axId val="278107408"/>
      </c:barChart>
      <c:catAx>
        <c:axId val="27810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</c:v>
                </c:pt>
                <c:pt idx="1">
                  <c:v>65</c:v>
                </c:pt>
                <c:pt idx="2">
                  <c:v>84.5</c:v>
                </c:pt>
                <c:pt idx="3">
                  <c:v>88</c:v>
                </c:pt>
                <c:pt idx="4">
                  <c:v>93.5</c:v>
                </c:pt>
                <c:pt idx="5">
                  <c:v>85</c:v>
                </c:pt>
                <c:pt idx="6">
                  <c:v>77.5</c:v>
                </c:pt>
                <c:pt idx="7">
                  <c:v>64</c:v>
                </c:pt>
                <c:pt idx="8">
                  <c:v>55</c:v>
                </c:pt>
                <c:pt idx="9">
                  <c:v>62</c:v>
                </c:pt>
                <c:pt idx="10">
                  <c:v>48</c:v>
                </c:pt>
                <c:pt idx="11">
                  <c:v>82.5</c:v>
                </c:pt>
                <c:pt idx="12">
                  <c:v>85.5</c:v>
                </c:pt>
                <c:pt idx="13">
                  <c:v>79</c:v>
                </c:pt>
                <c:pt idx="14">
                  <c:v>72</c:v>
                </c:pt>
                <c:pt idx="15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105840"/>
        <c:axId val="278104664"/>
      </c:barChart>
      <c:catAx>
        <c:axId val="27810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10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112</c:v>
                </c:pt>
                <c:pt idx="4">
                  <c:v>124</c:v>
                </c:pt>
                <c:pt idx="5">
                  <c:v>144</c:v>
                </c:pt>
                <c:pt idx="6">
                  <c:v>139</c:v>
                </c:pt>
                <c:pt idx="7">
                  <c:v>142.5</c:v>
                </c:pt>
                <c:pt idx="8">
                  <c:v>133.5</c:v>
                </c:pt>
                <c:pt idx="9">
                  <c:v>115.5</c:v>
                </c:pt>
                <c:pt idx="13">
                  <c:v>172.5</c:v>
                </c:pt>
                <c:pt idx="14">
                  <c:v>206</c:v>
                </c:pt>
                <c:pt idx="15">
                  <c:v>226.5</c:v>
                </c:pt>
                <c:pt idx="16">
                  <c:v>230.5</c:v>
                </c:pt>
                <c:pt idx="17">
                  <c:v>207</c:v>
                </c:pt>
                <c:pt idx="18">
                  <c:v>173</c:v>
                </c:pt>
                <c:pt idx="19">
                  <c:v>145.5</c:v>
                </c:pt>
                <c:pt idx="20">
                  <c:v>101</c:v>
                </c:pt>
                <c:pt idx="21">
                  <c:v>104.5</c:v>
                </c:pt>
                <c:pt idx="22">
                  <c:v>110</c:v>
                </c:pt>
                <c:pt idx="23">
                  <c:v>113.5</c:v>
                </c:pt>
                <c:pt idx="24">
                  <c:v>137.5</c:v>
                </c:pt>
                <c:pt idx="25">
                  <c:v>126.5</c:v>
                </c:pt>
                <c:pt idx="29">
                  <c:v>141.5</c:v>
                </c:pt>
                <c:pt idx="30">
                  <c:v>152</c:v>
                </c:pt>
                <c:pt idx="31">
                  <c:v>155.5</c:v>
                </c:pt>
                <c:pt idx="32">
                  <c:v>180</c:v>
                </c:pt>
                <c:pt idx="33">
                  <c:v>211</c:v>
                </c:pt>
                <c:pt idx="34">
                  <c:v>237.5</c:v>
                </c:pt>
                <c:pt idx="35">
                  <c:v>257</c:v>
                </c:pt>
                <c:pt idx="36">
                  <c:v>266.5</c:v>
                </c:pt>
                <c:pt idx="37">
                  <c:v>255.5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232</c:v>
                </c:pt>
                <c:pt idx="4">
                  <c:v>229.5</c:v>
                </c:pt>
                <c:pt idx="5">
                  <c:v>209.5</c:v>
                </c:pt>
                <c:pt idx="6">
                  <c:v>199</c:v>
                </c:pt>
                <c:pt idx="7">
                  <c:v>181</c:v>
                </c:pt>
                <c:pt idx="8">
                  <c:v>173</c:v>
                </c:pt>
                <c:pt idx="9">
                  <c:v>167</c:v>
                </c:pt>
                <c:pt idx="13">
                  <c:v>97</c:v>
                </c:pt>
                <c:pt idx="14">
                  <c:v>101.5</c:v>
                </c:pt>
                <c:pt idx="15">
                  <c:v>102.5</c:v>
                </c:pt>
                <c:pt idx="16">
                  <c:v>94</c:v>
                </c:pt>
                <c:pt idx="17">
                  <c:v>97.5</c:v>
                </c:pt>
                <c:pt idx="18">
                  <c:v>96.5</c:v>
                </c:pt>
                <c:pt idx="19">
                  <c:v>104</c:v>
                </c:pt>
                <c:pt idx="20">
                  <c:v>120.5</c:v>
                </c:pt>
                <c:pt idx="21">
                  <c:v>135</c:v>
                </c:pt>
                <c:pt idx="22">
                  <c:v>151</c:v>
                </c:pt>
                <c:pt idx="23">
                  <c:v>163</c:v>
                </c:pt>
                <c:pt idx="24">
                  <c:v>159</c:v>
                </c:pt>
                <c:pt idx="25">
                  <c:v>148.5</c:v>
                </c:pt>
                <c:pt idx="29">
                  <c:v>112.5</c:v>
                </c:pt>
                <c:pt idx="30">
                  <c:v>119</c:v>
                </c:pt>
                <c:pt idx="31">
                  <c:v>130</c:v>
                </c:pt>
                <c:pt idx="32">
                  <c:v>124</c:v>
                </c:pt>
                <c:pt idx="33">
                  <c:v>118</c:v>
                </c:pt>
                <c:pt idx="34">
                  <c:v>126.5</c:v>
                </c:pt>
                <c:pt idx="35">
                  <c:v>125</c:v>
                </c:pt>
                <c:pt idx="36">
                  <c:v>127.5</c:v>
                </c:pt>
                <c:pt idx="37">
                  <c:v>122.5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2.5</c:v>
                </c:pt>
                <c:pt idx="4">
                  <c:v>1.5</c:v>
                </c:pt>
                <c:pt idx="5">
                  <c:v>2</c:v>
                </c:pt>
                <c:pt idx="6">
                  <c:v>2.5</c:v>
                </c:pt>
                <c:pt idx="7">
                  <c:v>2.5</c:v>
                </c:pt>
                <c:pt idx="8">
                  <c:v>3.5</c:v>
                </c:pt>
                <c:pt idx="9">
                  <c:v>5.5</c:v>
                </c:pt>
                <c:pt idx="13">
                  <c:v>10.5</c:v>
                </c:pt>
                <c:pt idx="14">
                  <c:v>10.5</c:v>
                </c:pt>
                <c:pt idx="15">
                  <c:v>7.5</c:v>
                </c:pt>
                <c:pt idx="16">
                  <c:v>6.5</c:v>
                </c:pt>
                <c:pt idx="17">
                  <c:v>4.5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5.5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12.5</c:v>
                </c:pt>
                <c:pt idx="29">
                  <c:v>6</c:v>
                </c:pt>
                <c:pt idx="30">
                  <c:v>4</c:v>
                </c:pt>
                <c:pt idx="31">
                  <c:v>4.5</c:v>
                </c:pt>
                <c:pt idx="32">
                  <c:v>3.5</c:v>
                </c:pt>
                <c:pt idx="33">
                  <c:v>5.5</c:v>
                </c:pt>
                <c:pt idx="34">
                  <c:v>5.5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</c:v>
                </c:pt>
                <c:pt idx="4">
                  <c:v>10.5</c:v>
                </c:pt>
                <c:pt idx="5">
                  <c:v>12.5</c:v>
                </c:pt>
                <c:pt idx="6">
                  <c:v>8</c:v>
                </c:pt>
                <c:pt idx="7">
                  <c:v>7.5</c:v>
                </c:pt>
                <c:pt idx="8">
                  <c:v>7</c:v>
                </c:pt>
                <c:pt idx="9">
                  <c:v>6.5</c:v>
                </c:pt>
                <c:pt idx="13">
                  <c:v>10.5</c:v>
                </c:pt>
                <c:pt idx="14">
                  <c:v>13</c:v>
                </c:pt>
                <c:pt idx="15">
                  <c:v>14.5</c:v>
                </c:pt>
                <c:pt idx="16">
                  <c:v>13</c:v>
                </c:pt>
                <c:pt idx="17">
                  <c:v>11</c:v>
                </c:pt>
                <c:pt idx="18">
                  <c:v>8</c:v>
                </c:pt>
                <c:pt idx="19">
                  <c:v>5</c:v>
                </c:pt>
                <c:pt idx="20">
                  <c:v>3.5</c:v>
                </c:pt>
                <c:pt idx="21">
                  <c:v>2.5</c:v>
                </c:pt>
                <c:pt idx="22">
                  <c:v>5</c:v>
                </c:pt>
                <c:pt idx="23">
                  <c:v>6.5</c:v>
                </c:pt>
                <c:pt idx="24">
                  <c:v>9.5</c:v>
                </c:pt>
                <c:pt idx="25">
                  <c:v>8.5</c:v>
                </c:pt>
                <c:pt idx="29">
                  <c:v>8.5</c:v>
                </c:pt>
                <c:pt idx="30">
                  <c:v>9</c:v>
                </c:pt>
                <c:pt idx="31">
                  <c:v>8.5</c:v>
                </c:pt>
                <c:pt idx="32">
                  <c:v>8.5</c:v>
                </c:pt>
                <c:pt idx="33">
                  <c:v>6</c:v>
                </c:pt>
                <c:pt idx="34">
                  <c:v>5.5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357.5</c:v>
                </c:pt>
                <c:pt idx="4">
                  <c:v>365.5</c:v>
                </c:pt>
                <c:pt idx="5">
                  <c:v>368</c:v>
                </c:pt>
                <c:pt idx="6">
                  <c:v>348.5</c:v>
                </c:pt>
                <c:pt idx="7">
                  <c:v>333.5</c:v>
                </c:pt>
                <c:pt idx="8">
                  <c:v>317</c:v>
                </c:pt>
                <c:pt idx="9">
                  <c:v>294.5</c:v>
                </c:pt>
                <c:pt idx="13">
                  <c:v>290.5</c:v>
                </c:pt>
                <c:pt idx="14">
                  <c:v>331</c:v>
                </c:pt>
                <c:pt idx="15">
                  <c:v>351</c:v>
                </c:pt>
                <c:pt idx="16">
                  <c:v>344</c:v>
                </c:pt>
                <c:pt idx="17">
                  <c:v>320</c:v>
                </c:pt>
                <c:pt idx="18">
                  <c:v>281.5</c:v>
                </c:pt>
                <c:pt idx="19">
                  <c:v>258.5</c:v>
                </c:pt>
                <c:pt idx="20">
                  <c:v>229</c:v>
                </c:pt>
                <c:pt idx="21">
                  <c:v>247.5</c:v>
                </c:pt>
                <c:pt idx="22">
                  <c:v>278</c:v>
                </c:pt>
                <c:pt idx="23">
                  <c:v>295</c:v>
                </c:pt>
                <c:pt idx="24">
                  <c:v>319</c:v>
                </c:pt>
                <c:pt idx="25">
                  <c:v>296</c:v>
                </c:pt>
                <c:pt idx="29">
                  <c:v>268.5</c:v>
                </c:pt>
                <c:pt idx="30">
                  <c:v>284</c:v>
                </c:pt>
                <c:pt idx="31">
                  <c:v>298.5</c:v>
                </c:pt>
                <c:pt idx="32">
                  <c:v>316</c:v>
                </c:pt>
                <c:pt idx="33">
                  <c:v>340.5</c:v>
                </c:pt>
                <c:pt idx="34">
                  <c:v>375</c:v>
                </c:pt>
                <c:pt idx="35">
                  <c:v>393</c:v>
                </c:pt>
                <c:pt idx="36">
                  <c:v>406</c:v>
                </c:pt>
                <c:pt idx="37">
                  <c:v>389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106624"/>
        <c:axId val="278105448"/>
      </c:lineChart>
      <c:catAx>
        <c:axId val="278106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810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105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8106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28.5</c:v>
                </c:pt>
                <c:pt idx="1">
                  <c:v>37</c:v>
                </c:pt>
                <c:pt idx="2">
                  <c:v>50.5</c:v>
                </c:pt>
                <c:pt idx="3">
                  <c:v>56.5</c:v>
                </c:pt>
                <c:pt idx="4">
                  <c:v>62</c:v>
                </c:pt>
                <c:pt idx="5">
                  <c:v>57.5</c:v>
                </c:pt>
                <c:pt idx="6">
                  <c:v>54.5</c:v>
                </c:pt>
                <c:pt idx="7">
                  <c:v>33</c:v>
                </c:pt>
                <c:pt idx="8">
                  <c:v>28</c:v>
                </c:pt>
                <c:pt idx="9">
                  <c:v>30</c:v>
                </c:pt>
                <c:pt idx="10">
                  <c:v>10</c:v>
                </c:pt>
                <c:pt idx="11">
                  <c:v>36.5</c:v>
                </c:pt>
                <c:pt idx="12">
                  <c:v>33.5</c:v>
                </c:pt>
                <c:pt idx="13">
                  <c:v>33.5</c:v>
                </c:pt>
                <c:pt idx="14">
                  <c:v>34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217136"/>
        <c:axId val="277213216"/>
      </c:barChart>
      <c:catAx>
        <c:axId val="27721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21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7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32.5</c:v>
                </c:pt>
                <c:pt idx="1">
                  <c:v>41.5</c:v>
                </c:pt>
                <c:pt idx="2">
                  <c:v>29</c:v>
                </c:pt>
                <c:pt idx="3">
                  <c:v>38.5</c:v>
                </c:pt>
                <c:pt idx="4">
                  <c:v>43</c:v>
                </c:pt>
                <c:pt idx="5">
                  <c:v>45</c:v>
                </c:pt>
                <c:pt idx="6">
                  <c:v>53.5</c:v>
                </c:pt>
                <c:pt idx="7">
                  <c:v>69.5</c:v>
                </c:pt>
                <c:pt idx="8">
                  <c:v>69.5</c:v>
                </c:pt>
                <c:pt idx="9">
                  <c:v>64.5</c:v>
                </c:pt>
                <c:pt idx="10">
                  <c:v>63</c:v>
                </c:pt>
                <c:pt idx="11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213608"/>
        <c:axId val="277216744"/>
      </c:barChart>
      <c:catAx>
        <c:axId val="27721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21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48.5</c:v>
                </c:pt>
                <c:pt idx="1">
                  <c:v>60.5</c:v>
                </c:pt>
                <c:pt idx="2">
                  <c:v>71.5</c:v>
                </c:pt>
                <c:pt idx="3">
                  <c:v>51.5</c:v>
                </c:pt>
                <c:pt idx="4">
                  <c:v>46</c:v>
                </c:pt>
                <c:pt idx="5">
                  <c:v>40.5</c:v>
                </c:pt>
                <c:pt idx="6">
                  <c:v>61</c:v>
                </c:pt>
                <c:pt idx="7">
                  <c:v>33.5</c:v>
                </c:pt>
                <c:pt idx="8">
                  <c:v>38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218704"/>
        <c:axId val="277219488"/>
      </c:barChart>
      <c:catAx>
        <c:axId val="27721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219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</c:v>
                </c:pt>
                <c:pt idx="1">
                  <c:v>21.5</c:v>
                </c:pt>
                <c:pt idx="2">
                  <c:v>33.5</c:v>
                </c:pt>
                <c:pt idx="3">
                  <c:v>40.5</c:v>
                </c:pt>
                <c:pt idx="4">
                  <c:v>23.5</c:v>
                </c:pt>
                <c:pt idx="5">
                  <c:v>32.5</c:v>
                </c:pt>
                <c:pt idx="6">
                  <c:v>27.5</c:v>
                </c:pt>
                <c:pt idx="7">
                  <c:v>34.5</c:v>
                </c:pt>
                <c:pt idx="8">
                  <c:v>32</c:v>
                </c:pt>
                <c:pt idx="9">
                  <c:v>31</c:v>
                </c:pt>
                <c:pt idx="10">
                  <c:v>30</c:v>
                </c:pt>
                <c:pt idx="11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219880"/>
        <c:axId val="277215568"/>
      </c:barChart>
      <c:catAx>
        <c:axId val="277219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21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219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22.5</c:v>
                </c:pt>
                <c:pt idx="1">
                  <c:v>22.5</c:v>
                </c:pt>
                <c:pt idx="2">
                  <c:v>28</c:v>
                </c:pt>
                <c:pt idx="3">
                  <c:v>24</c:v>
                </c:pt>
                <c:pt idx="4">
                  <c:v>27</c:v>
                </c:pt>
                <c:pt idx="5">
                  <c:v>23.5</c:v>
                </c:pt>
                <c:pt idx="6">
                  <c:v>19.5</c:v>
                </c:pt>
                <c:pt idx="7">
                  <c:v>27.5</c:v>
                </c:pt>
                <c:pt idx="8">
                  <c:v>26</c:v>
                </c:pt>
                <c:pt idx="9">
                  <c:v>31</c:v>
                </c:pt>
                <c:pt idx="10">
                  <c:v>36</c:v>
                </c:pt>
                <c:pt idx="11">
                  <c:v>42</c:v>
                </c:pt>
                <c:pt idx="12">
                  <c:v>42</c:v>
                </c:pt>
                <c:pt idx="13">
                  <c:v>43</c:v>
                </c:pt>
                <c:pt idx="14">
                  <c:v>32</c:v>
                </c:pt>
                <c:pt idx="15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2240"/>
        <c:axId val="496222632"/>
      </c:barChart>
      <c:catAx>
        <c:axId val="49622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1.5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1.5</c:v>
                </c:pt>
                <c:pt idx="8">
                  <c:v>1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3416"/>
        <c:axId val="496223808"/>
      </c:barChart>
      <c:catAx>
        <c:axId val="496223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3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2.5</c:v>
                </c:pt>
                <c:pt idx="1">
                  <c:v>1</c:v>
                </c:pt>
                <c:pt idx="2">
                  <c:v>2</c:v>
                </c:pt>
                <c:pt idx="3">
                  <c:v>0.5</c:v>
                </c:pt>
                <c:pt idx="4">
                  <c:v>0.5</c:v>
                </c:pt>
                <c:pt idx="5">
                  <c:v>1.5</c:v>
                </c:pt>
                <c:pt idx="6">
                  <c:v>1</c:v>
                </c:pt>
                <c:pt idx="7">
                  <c:v>2.5</c:v>
                </c:pt>
                <c:pt idx="8">
                  <c:v>0.5</c:v>
                </c:pt>
                <c:pt idx="9">
                  <c:v>0</c:v>
                </c:pt>
                <c:pt idx="10">
                  <c:v>2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4592"/>
        <c:axId val="496224984"/>
      </c:barChart>
      <c:catAx>
        <c:axId val="49622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1.5</c:v>
                </c:pt>
                <c:pt idx="1">
                  <c:v>4</c:v>
                </c:pt>
                <c:pt idx="2">
                  <c:v>2.5</c:v>
                </c:pt>
                <c:pt idx="3">
                  <c:v>2.5</c:v>
                </c:pt>
                <c:pt idx="4">
                  <c:v>1.5</c:v>
                </c:pt>
                <c:pt idx="5">
                  <c:v>1</c:v>
                </c:pt>
                <c:pt idx="6">
                  <c:v>1.5</c:v>
                </c:pt>
                <c:pt idx="7">
                  <c:v>0.5</c:v>
                </c:pt>
                <c:pt idx="8">
                  <c:v>1</c:v>
                </c:pt>
                <c:pt idx="9">
                  <c:v>1</c:v>
                </c:pt>
                <c:pt idx="10">
                  <c:v>1.5</c:v>
                </c:pt>
                <c:pt idx="11">
                  <c:v>2</c:v>
                </c:pt>
                <c:pt idx="12">
                  <c:v>7.5</c:v>
                </c:pt>
                <c:pt idx="13">
                  <c:v>1</c:v>
                </c:pt>
                <c:pt idx="14">
                  <c:v>2.5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225768"/>
        <c:axId val="496226160"/>
      </c:barChart>
      <c:catAx>
        <c:axId val="49622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2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22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abSelected="1" zoomScaleNormal="100" workbookViewId="0">
      <selection activeCell="Y21" sqref="Y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3" t="s">
        <v>56</v>
      </c>
      <c r="B5" s="173"/>
      <c r="C5" s="173"/>
      <c r="D5" s="177" t="s">
        <v>150</v>
      </c>
      <c r="E5" s="177"/>
      <c r="F5" s="177"/>
      <c r="G5" s="177"/>
      <c r="H5" s="177"/>
      <c r="I5" s="173" t="s">
        <v>53</v>
      </c>
      <c r="J5" s="173"/>
      <c r="K5" s="173"/>
      <c r="L5" s="178"/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2" ht="12.75" customHeight="1" x14ac:dyDescent="0.2">
      <c r="A6" s="173" t="s">
        <v>55</v>
      </c>
      <c r="B6" s="173"/>
      <c r="C6" s="173"/>
      <c r="D6" s="174" t="s">
        <v>148</v>
      </c>
      <c r="E6" s="174"/>
      <c r="F6" s="174"/>
      <c r="G6" s="174"/>
      <c r="H6" s="174"/>
      <c r="I6" s="173" t="s">
        <v>59</v>
      </c>
      <c r="J6" s="173"/>
      <c r="K6" s="173"/>
      <c r="L6" s="179">
        <v>2</v>
      </c>
      <c r="M6" s="179"/>
      <c r="N6" s="179"/>
      <c r="O6" s="42"/>
      <c r="P6" s="173" t="s">
        <v>58</v>
      </c>
      <c r="Q6" s="173"/>
      <c r="R6" s="173"/>
      <c r="S6" s="187">
        <v>42437</v>
      </c>
      <c r="T6" s="187"/>
      <c r="U6" s="187"/>
    </row>
    <row r="7" spans="1:22" ht="11.2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2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1"/>
      <c r="V9" s="157"/>
    </row>
    <row r="10" spans="1:22" ht="24" customHeight="1" x14ac:dyDescent="0.2">
      <c r="A10" s="18" t="s">
        <v>11</v>
      </c>
      <c r="B10" s="46">
        <v>12</v>
      </c>
      <c r="C10" s="46">
        <v>16</v>
      </c>
      <c r="D10" s="46">
        <v>0</v>
      </c>
      <c r="E10" s="46">
        <v>0</v>
      </c>
      <c r="F10" s="6">
        <f t="shared" ref="F10:F22" si="0">B10*0.5+C10*1+D10*2+E10*2.5</f>
        <v>22</v>
      </c>
      <c r="G10" s="2"/>
      <c r="H10" s="19" t="s">
        <v>4</v>
      </c>
      <c r="I10" s="46">
        <v>32</v>
      </c>
      <c r="J10" s="46">
        <v>33</v>
      </c>
      <c r="K10" s="46">
        <v>0</v>
      </c>
      <c r="L10" s="46">
        <v>3</v>
      </c>
      <c r="M10" s="6">
        <f t="shared" ref="M10:M22" si="1">I10*0.5+J10*1+K10*2+L10*2.5</f>
        <v>56.5</v>
      </c>
      <c r="N10" s="9">
        <f>F20+F21+F22+M10</f>
        <v>172.5</v>
      </c>
      <c r="O10" s="19" t="s">
        <v>43</v>
      </c>
      <c r="P10" s="46">
        <v>10</v>
      </c>
      <c r="Q10" s="46">
        <v>23</v>
      </c>
      <c r="R10" s="46">
        <v>1</v>
      </c>
      <c r="S10" s="46">
        <v>1</v>
      </c>
      <c r="T10" s="6">
        <f t="shared" ref="T10:T21" si="2">P10*0.5+Q10*1+R10*2+S10*2.5</f>
        <v>32.5</v>
      </c>
      <c r="U10" s="36"/>
    </row>
    <row r="11" spans="1:22" ht="24" customHeight="1" x14ac:dyDescent="0.2">
      <c r="A11" s="18" t="s">
        <v>14</v>
      </c>
      <c r="B11" s="46">
        <v>13</v>
      </c>
      <c r="C11" s="46">
        <v>14</v>
      </c>
      <c r="D11" s="46">
        <v>0</v>
      </c>
      <c r="E11" s="46">
        <v>0</v>
      </c>
      <c r="F11" s="6">
        <f t="shared" si="0"/>
        <v>20.5</v>
      </c>
      <c r="G11" s="2"/>
      <c r="H11" s="19" t="s">
        <v>5</v>
      </c>
      <c r="I11" s="46">
        <v>23</v>
      </c>
      <c r="J11" s="46">
        <v>43</v>
      </c>
      <c r="K11" s="46">
        <v>0</v>
      </c>
      <c r="L11" s="46">
        <v>3</v>
      </c>
      <c r="M11" s="6">
        <f t="shared" si="1"/>
        <v>62</v>
      </c>
      <c r="N11" s="9">
        <f>F21+F22+M10+M11</f>
        <v>206</v>
      </c>
      <c r="O11" s="19" t="s">
        <v>44</v>
      </c>
      <c r="P11" s="46">
        <v>14</v>
      </c>
      <c r="Q11" s="46">
        <v>30</v>
      </c>
      <c r="R11" s="46">
        <v>1</v>
      </c>
      <c r="S11" s="46">
        <v>1</v>
      </c>
      <c r="T11" s="6">
        <f t="shared" si="2"/>
        <v>41.5</v>
      </c>
      <c r="U11" s="2"/>
    </row>
    <row r="12" spans="1:22" ht="24" customHeight="1" x14ac:dyDescent="0.2">
      <c r="A12" s="18" t="s">
        <v>17</v>
      </c>
      <c r="B12" s="46">
        <v>21</v>
      </c>
      <c r="C12" s="46">
        <v>17</v>
      </c>
      <c r="D12" s="46">
        <v>0</v>
      </c>
      <c r="E12" s="46">
        <v>4</v>
      </c>
      <c r="F12" s="6">
        <f t="shared" si="0"/>
        <v>37.5</v>
      </c>
      <c r="G12" s="2"/>
      <c r="H12" s="19" t="s">
        <v>6</v>
      </c>
      <c r="I12" s="46">
        <v>24</v>
      </c>
      <c r="J12" s="46">
        <v>43</v>
      </c>
      <c r="K12" s="46">
        <v>0</v>
      </c>
      <c r="L12" s="46">
        <v>1</v>
      </c>
      <c r="M12" s="6">
        <f t="shared" si="1"/>
        <v>57.5</v>
      </c>
      <c r="N12" s="2">
        <f>F22+M10+M11+M12</f>
        <v>226.5</v>
      </c>
      <c r="O12" s="19" t="s">
        <v>32</v>
      </c>
      <c r="P12" s="46">
        <v>17</v>
      </c>
      <c r="Q12" s="46">
        <v>18</v>
      </c>
      <c r="R12" s="46">
        <v>0</v>
      </c>
      <c r="S12" s="46">
        <v>1</v>
      </c>
      <c r="T12" s="6">
        <f t="shared" si="2"/>
        <v>29</v>
      </c>
      <c r="U12" s="2"/>
    </row>
    <row r="13" spans="1:22" ht="24" customHeight="1" x14ac:dyDescent="0.2">
      <c r="A13" s="18" t="s">
        <v>19</v>
      </c>
      <c r="B13" s="46">
        <v>14</v>
      </c>
      <c r="C13" s="46">
        <v>18</v>
      </c>
      <c r="D13" s="46">
        <v>1</v>
      </c>
      <c r="E13" s="46">
        <v>2</v>
      </c>
      <c r="F13" s="6">
        <f t="shared" si="0"/>
        <v>32</v>
      </c>
      <c r="G13" s="2">
        <f t="shared" ref="G13:G19" si="3">F10+F11+F12+F13</f>
        <v>112</v>
      </c>
      <c r="H13" s="19" t="s">
        <v>7</v>
      </c>
      <c r="I13" s="46">
        <v>28</v>
      </c>
      <c r="J13" s="46">
        <v>38</v>
      </c>
      <c r="K13" s="46">
        <v>0</v>
      </c>
      <c r="L13" s="46">
        <v>1</v>
      </c>
      <c r="M13" s="6">
        <f t="shared" si="1"/>
        <v>54.5</v>
      </c>
      <c r="N13" s="2">
        <f>M10+M11+M12+M13</f>
        <v>230.5</v>
      </c>
      <c r="O13" s="19" t="s">
        <v>33</v>
      </c>
      <c r="P13" s="46">
        <v>20</v>
      </c>
      <c r="Q13" s="46">
        <v>26</v>
      </c>
      <c r="R13" s="46">
        <v>0</v>
      </c>
      <c r="S13" s="46">
        <v>1</v>
      </c>
      <c r="T13" s="6">
        <f t="shared" si="2"/>
        <v>38.5</v>
      </c>
      <c r="U13" s="2">
        <f t="shared" ref="U13:U21" si="4">T10+T11+T12+T13</f>
        <v>141.5</v>
      </c>
    </row>
    <row r="14" spans="1:22" ht="24" customHeight="1" x14ac:dyDescent="0.2">
      <c r="A14" s="18" t="s">
        <v>21</v>
      </c>
      <c r="B14" s="46">
        <v>20</v>
      </c>
      <c r="C14" s="46">
        <v>19</v>
      </c>
      <c r="D14" s="46">
        <v>0</v>
      </c>
      <c r="E14" s="46">
        <v>2</v>
      </c>
      <c r="F14" s="6">
        <f t="shared" si="0"/>
        <v>34</v>
      </c>
      <c r="G14" s="2">
        <f t="shared" si="3"/>
        <v>124</v>
      </c>
      <c r="H14" s="19" t="s">
        <v>9</v>
      </c>
      <c r="I14" s="46">
        <v>13</v>
      </c>
      <c r="J14" s="46">
        <v>24</v>
      </c>
      <c r="K14" s="46">
        <v>0</v>
      </c>
      <c r="L14" s="46">
        <v>1</v>
      </c>
      <c r="M14" s="6">
        <f t="shared" si="1"/>
        <v>33</v>
      </c>
      <c r="N14" s="2">
        <f t="shared" ref="N14:N18" si="5">M11+M12+M13+M14</f>
        <v>207</v>
      </c>
      <c r="O14" s="19" t="s">
        <v>29</v>
      </c>
      <c r="P14" s="45">
        <v>18</v>
      </c>
      <c r="Q14" s="45">
        <v>29</v>
      </c>
      <c r="R14" s="45">
        <v>0</v>
      </c>
      <c r="S14" s="45">
        <v>2</v>
      </c>
      <c r="T14" s="6">
        <f t="shared" si="2"/>
        <v>43</v>
      </c>
      <c r="U14" s="2">
        <f t="shared" si="4"/>
        <v>152</v>
      </c>
    </row>
    <row r="15" spans="1:22" ht="24" customHeight="1" x14ac:dyDescent="0.2">
      <c r="A15" s="18" t="s">
        <v>23</v>
      </c>
      <c r="B15" s="46">
        <v>15</v>
      </c>
      <c r="C15" s="46">
        <v>23</v>
      </c>
      <c r="D15" s="46">
        <v>0</v>
      </c>
      <c r="E15" s="46">
        <v>4</v>
      </c>
      <c r="F15" s="6">
        <f t="shared" si="0"/>
        <v>40.5</v>
      </c>
      <c r="G15" s="2">
        <f>F12+F13+F14+F15</f>
        <v>144</v>
      </c>
      <c r="H15" s="19" t="s">
        <v>12</v>
      </c>
      <c r="I15" s="46">
        <v>12</v>
      </c>
      <c r="J15" s="46">
        <v>22</v>
      </c>
      <c r="K15" s="46">
        <v>0</v>
      </c>
      <c r="L15" s="46">
        <v>0</v>
      </c>
      <c r="M15" s="6">
        <f t="shared" si="1"/>
        <v>28</v>
      </c>
      <c r="N15" s="2">
        <f t="shared" si="5"/>
        <v>173</v>
      </c>
      <c r="O15" s="18" t="s">
        <v>30</v>
      </c>
      <c r="P15" s="46">
        <v>19</v>
      </c>
      <c r="Q15" s="46">
        <v>33</v>
      </c>
      <c r="R15" s="45">
        <v>0</v>
      </c>
      <c r="S15" s="46">
        <v>1</v>
      </c>
      <c r="T15" s="6">
        <f t="shared" si="2"/>
        <v>45</v>
      </c>
      <c r="U15" s="2">
        <f t="shared" si="4"/>
        <v>155.5</v>
      </c>
    </row>
    <row r="16" spans="1:22" ht="24" customHeight="1" x14ac:dyDescent="0.2">
      <c r="A16" s="18" t="s">
        <v>39</v>
      </c>
      <c r="B16" s="46">
        <v>19</v>
      </c>
      <c r="C16" s="46">
        <v>18</v>
      </c>
      <c r="D16" s="46">
        <v>0</v>
      </c>
      <c r="E16" s="46">
        <v>2</v>
      </c>
      <c r="F16" s="6">
        <f t="shared" si="0"/>
        <v>32.5</v>
      </c>
      <c r="G16" s="2">
        <f t="shared" si="3"/>
        <v>139</v>
      </c>
      <c r="H16" s="19" t="s">
        <v>15</v>
      </c>
      <c r="I16" s="46">
        <v>15</v>
      </c>
      <c r="J16" s="46">
        <v>20</v>
      </c>
      <c r="K16" s="46">
        <v>0</v>
      </c>
      <c r="L16" s="46">
        <v>1</v>
      </c>
      <c r="M16" s="6">
        <f t="shared" si="1"/>
        <v>30</v>
      </c>
      <c r="N16" s="2">
        <f t="shared" si="5"/>
        <v>145.5</v>
      </c>
      <c r="O16" s="19" t="s">
        <v>8</v>
      </c>
      <c r="P16" s="46">
        <v>40</v>
      </c>
      <c r="Q16" s="46">
        <v>31</v>
      </c>
      <c r="R16" s="46">
        <v>0</v>
      </c>
      <c r="S16" s="46">
        <v>1</v>
      </c>
      <c r="T16" s="6">
        <f t="shared" si="2"/>
        <v>53.5</v>
      </c>
      <c r="U16" s="2">
        <f t="shared" si="4"/>
        <v>180</v>
      </c>
    </row>
    <row r="17" spans="1:21" ht="24" customHeight="1" x14ac:dyDescent="0.2">
      <c r="A17" s="18" t="s">
        <v>40</v>
      </c>
      <c r="B17" s="46">
        <v>11</v>
      </c>
      <c r="C17" s="46">
        <v>23</v>
      </c>
      <c r="D17" s="46">
        <v>1</v>
      </c>
      <c r="E17" s="46">
        <v>2</v>
      </c>
      <c r="F17" s="6">
        <f t="shared" si="0"/>
        <v>35.5</v>
      </c>
      <c r="G17" s="2">
        <f t="shared" si="3"/>
        <v>142.5</v>
      </c>
      <c r="H17" s="19" t="s">
        <v>18</v>
      </c>
      <c r="I17" s="46">
        <v>4</v>
      </c>
      <c r="J17" s="46">
        <v>8</v>
      </c>
      <c r="K17" s="46">
        <v>0</v>
      </c>
      <c r="L17" s="46">
        <v>0</v>
      </c>
      <c r="M17" s="6">
        <f t="shared" si="1"/>
        <v>10</v>
      </c>
      <c r="N17" s="2">
        <f t="shared" si="5"/>
        <v>101</v>
      </c>
      <c r="O17" s="19" t="s">
        <v>10</v>
      </c>
      <c r="P17" s="46">
        <v>30</v>
      </c>
      <c r="Q17" s="46">
        <v>52</v>
      </c>
      <c r="R17" s="46">
        <v>0</v>
      </c>
      <c r="S17" s="46">
        <v>1</v>
      </c>
      <c r="T17" s="6">
        <f t="shared" si="2"/>
        <v>69.5</v>
      </c>
      <c r="U17" s="2">
        <f t="shared" si="4"/>
        <v>211</v>
      </c>
    </row>
    <row r="18" spans="1:21" ht="24" customHeight="1" x14ac:dyDescent="0.2">
      <c r="A18" s="18" t="s">
        <v>41</v>
      </c>
      <c r="B18" s="46">
        <v>12</v>
      </c>
      <c r="C18" s="46">
        <v>19</v>
      </c>
      <c r="D18" s="46">
        <v>0</v>
      </c>
      <c r="E18" s="46">
        <v>0</v>
      </c>
      <c r="F18" s="6">
        <f t="shared" si="0"/>
        <v>25</v>
      </c>
      <c r="G18" s="2">
        <f t="shared" si="3"/>
        <v>133.5</v>
      </c>
      <c r="H18" s="19" t="s">
        <v>20</v>
      </c>
      <c r="I18" s="46">
        <v>11</v>
      </c>
      <c r="J18" s="46">
        <v>19</v>
      </c>
      <c r="K18" s="46">
        <v>1</v>
      </c>
      <c r="L18" s="46">
        <v>4</v>
      </c>
      <c r="M18" s="6">
        <f t="shared" si="1"/>
        <v>36.5</v>
      </c>
      <c r="N18" s="2">
        <f t="shared" si="5"/>
        <v>104.5</v>
      </c>
      <c r="O18" s="19" t="s">
        <v>13</v>
      </c>
      <c r="P18" s="46">
        <v>28</v>
      </c>
      <c r="Q18" s="46">
        <v>53</v>
      </c>
      <c r="R18" s="46">
        <v>0</v>
      </c>
      <c r="S18" s="46">
        <v>1</v>
      </c>
      <c r="T18" s="6">
        <f t="shared" si="2"/>
        <v>69.5</v>
      </c>
      <c r="U18" s="2">
        <f t="shared" si="4"/>
        <v>237.5</v>
      </c>
    </row>
    <row r="19" spans="1:21" ht="24" customHeight="1" thickBot="1" x14ac:dyDescent="0.25">
      <c r="A19" s="21" t="s">
        <v>42</v>
      </c>
      <c r="B19" s="47">
        <v>6</v>
      </c>
      <c r="C19" s="47">
        <v>17</v>
      </c>
      <c r="D19" s="47">
        <v>0</v>
      </c>
      <c r="E19" s="47">
        <v>1</v>
      </c>
      <c r="F19" s="7">
        <f t="shared" si="0"/>
        <v>22.5</v>
      </c>
      <c r="G19" s="3">
        <f t="shared" si="3"/>
        <v>115.5</v>
      </c>
      <c r="H19" s="20" t="s">
        <v>22</v>
      </c>
      <c r="I19" s="45">
        <v>14</v>
      </c>
      <c r="J19" s="45">
        <v>24</v>
      </c>
      <c r="K19" s="45">
        <v>0</v>
      </c>
      <c r="L19" s="45">
        <v>1</v>
      </c>
      <c r="M19" s="6">
        <f t="shared" si="1"/>
        <v>33.5</v>
      </c>
      <c r="N19" s="2">
        <f>M16+M17+M18+M19</f>
        <v>110</v>
      </c>
      <c r="O19" s="19" t="s">
        <v>16</v>
      </c>
      <c r="P19" s="46">
        <v>29</v>
      </c>
      <c r="Q19" s="46">
        <v>50</v>
      </c>
      <c r="R19" s="46">
        <v>0</v>
      </c>
      <c r="S19" s="46">
        <v>0</v>
      </c>
      <c r="T19" s="6">
        <f t="shared" si="2"/>
        <v>64.5</v>
      </c>
      <c r="U19" s="2">
        <f t="shared" si="4"/>
        <v>257</v>
      </c>
    </row>
    <row r="20" spans="1:21" ht="24" customHeight="1" x14ac:dyDescent="0.2">
      <c r="A20" s="19" t="s">
        <v>27</v>
      </c>
      <c r="B20" s="45">
        <v>16</v>
      </c>
      <c r="C20" s="45">
        <v>18</v>
      </c>
      <c r="D20" s="45">
        <v>0</v>
      </c>
      <c r="E20" s="45">
        <v>1</v>
      </c>
      <c r="F20" s="8">
        <f t="shared" si="0"/>
        <v>28.5</v>
      </c>
      <c r="G20" s="35"/>
      <c r="H20" s="19" t="s">
        <v>24</v>
      </c>
      <c r="I20" s="46">
        <v>19</v>
      </c>
      <c r="J20" s="46">
        <v>24</v>
      </c>
      <c r="K20" s="46">
        <v>0</v>
      </c>
      <c r="L20" s="46">
        <v>0</v>
      </c>
      <c r="M20" s="8">
        <f t="shared" si="1"/>
        <v>33.5</v>
      </c>
      <c r="N20" s="2">
        <f>M17+M18+M19+M20</f>
        <v>113.5</v>
      </c>
      <c r="O20" s="19" t="s">
        <v>45</v>
      </c>
      <c r="P20" s="45">
        <v>30</v>
      </c>
      <c r="Q20" s="45">
        <v>48</v>
      </c>
      <c r="R20" s="46">
        <v>0</v>
      </c>
      <c r="S20" s="45">
        <v>0</v>
      </c>
      <c r="T20" s="8">
        <f t="shared" si="2"/>
        <v>63</v>
      </c>
      <c r="U20" s="2">
        <f t="shared" si="4"/>
        <v>266.5</v>
      </c>
    </row>
    <row r="21" spans="1:21" ht="24" customHeight="1" thickBot="1" x14ac:dyDescent="0.25">
      <c r="A21" s="19" t="s">
        <v>28</v>
      </c>
      <c r="B21" s="46">
        <v>23</v>
      </c>
      <c r="C21" s="46">
        <v>23</v>
      </c>
      <c r="D21" s="46">
        <v>0</v>
      </c>
      <c r="E21" s="46">
        <v>1</v>
      </c>
      <c r="F21" s="6">
        <f t="shared" si="0"/>
        <v>37</v>
      </c>
      <c r="G21" s="36"/>
      <c r="H21" s="20" t="s">
        <v>25</v>
      </c>
      <c r="I21" s="46">
        <v>16</v>
      </c>
      <c r="J21" s="46">
        <v>17</v>
      </c>
      <c r="K21" s="46">
        <v>2</v>
      </c>
      <c r="L21" s="46">
        <v>2</v>
      </c>
      <c r="M21" s="6">
        <f t="shared" si="1"/>
        <v>34</v>
      </c>
      <c r="N21" s="2">
        <f>M18+M19+M20+M21</f>
        <v>137.5</v>
      </c>
      <c r="O21" s="21" t="s">
        <v>46</v>
      </c>
      <c r="P21" s="47">
        <v>22</v>
      </c>
      <c r="Q21" s="47">
        <v>45</v>
      </c>
      <c r="R21" s="47">
        <v>0</v>
      </c>
      <c r="S21" s="47">
        <v>1</v>
      </c>
      <c r="T21" s="7">
        <f t="shared" si="2"/>
        <v>58.5</v>
      </c>
      <c r="U21" s="3">
        <f t="shared" si="4"/>
        <v>255.5</v>
      </c>
    </row>
    <row r="22" spans="1:21" ht="24" customHeight="1" thickBot="1" x14ac:dyDescent="0.25">
      <c r="A22" s="19" t="s">
        <v>1</v>
      </c>
      <c r="B22" s="46">
        <v>18</v>
      </c>
      <c r="C22" s="46">
        <v>34</v>
      </c>
      <c r="D22" s="46">
        <v>0</v>
      </c>
      <c r="E22" s="46">
        <v>3</v>
      </c>
      <c r="F22" s="6">
        <f t="shared" si="0"/>
        <v>50.5</v>
      </c>
      <c r="G22" s="2"/>
      <c r="H22" s="21" t="s">
        <v>26</v>
      </c>
      <c r="I22" s="47">
        <v>15</v>
      </c>
      <c r="J22" s="47">
        <v>18</v>
      </c>
      <c r="K22" s="47">
        <v>0</v>
      </c>
      <c r="L22" s="47">
        <v>0</v>
      </c>
      <c r="M22" s="6">
        <f t="shared" si="1"/>
        <v>25.5</v>
      </c>
      <c r="N22" s="3">
        <f>M19+M20+M21+M22</f>
        <v>126.5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3">
        <f>MAX(G13:G19)</f>
        <v>144</v>
      </c>
      <c r="H23" s="166" t="s">
        <v>48</v>
      </c>
      <c r="I23" s="167"/>
      <c r="J23" s="159" t="s">
        <v>50</v>
      </c>
      <c r="K23" s="160"/>
      <c r="L23" s="160"/>
      <c r="M23" s="161"/>
      <c r="N23" s="84">
        <f>MAX(N10:N22)</f>
        <v>230.5</v>
      </c>
      <c r="O23" s="162" t="s">
        <v>49</v>
      </c>
      <c r="P23" s="163"/>
      <c r="Q23" s="168" t="s">
        <v>50</v>
      </c>
      <c r="R23" s="169"/>
      <c r="S23" s="169"/>
      <c r="T23" s="170"/>
      <c r="U23" s="83">
        <f>MAX(U13:U21)</f>
        <v>266.5</v>
      </c>
    </row>
    <row r="24" spans="1:21" ht="15" customHeight="1" x14ac:dyDescent="0.2">
      <c r="A24" s="164"/>
      <c r="B24" s="165"/>
      <c r="C24" s="81" t="s">
        <v>73</v>
      </c>
      <c r="D24" s="85"/>
      <c r="E24" s="85"/>
      <c r="F24" s="156" t="s">
        <v>79</v>
      </c>
      <c r="G24" s="87"/>
      <c r="H24" s="164"/>
      <c r="I24" s="165"/>
      <c r="J24" s="81" t="s">
        <v>73</v>
      </c>
      <c r="K24" s="85"/>
      <c r="L24" s="85"/>
      <c r="M24" s="86" t="s">
        <v>151</v>
      </c>
      <c r="N24" s="87"/>
      <c r="O24" s="164"/>
      <c r="P24" s="165"/>
      <c r="Q24" s="81" t="s">
        <v>73</v>
      </c>
      <c r="R24" s="85"/>
      <c r="S24" s="85"/>
      <c r="T24" s="86" t="s">
        <v>70</v>
      </c>
      <c r="U24" s="87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40 X CARRERA 23B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8" t="s">
        <v>153</v>
      </c>
      <c r="E6" s="188"/>
      <c r="F6" s="188"/>
      <c r="G6" s="188"/>
      <c r="H6" s="188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42437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25</v>
      </c>
      <c r="C10" s="46">
        <v>36</v>
      </c>
      <c r="D10" s="46">
        <v>0</v>
      </c>
      <c r="E10" s="46">
        <v>0</v>
      </c>
      <c r="F10" s="6">
        <f t="shared" ref="F10:F22" si="0">B10*0.5+C10*1+D10*2+E10*2.5</f>
        <v>48.5</v>
      </c>
      <c r="G10" s="2"/>
      <c r="H10" s="19" t="s">
        <v>4</v>
      </c>
      <c r="I10" s="46">
        <v>8</v>
      </c>
      <c r="J10" s="46">
        <v>18</v>
      </c>
      <c r="K10" s="46">
        <v>1</v>
      </c>
      <c r="L10" s="46">
        <v>0</v>
      </c>
      <c r="M10" s="6">
        <f t="shared" ref="M10:M22" si="1">I10*0.5+J10*1+K10*2+L10*2.5</f>
        <v>24</v>
      </c>
      <c r="N10" s="9">
        <f>F20+F21+F22+M10</f>
        <v>97</v>
      </c>
      <c r="O10" s="19" t="s">
        <v>43</v>
      </c>
      <c r="P10" s="46">
        <v>10</v>
      </c>
      <c r="Q10" s="46">
        <v>12</v>
      </c>
      <c r="R10" s="46">
        <v>0</v>
      </c>
      <c r="S10" s="46">
        <v>0</v>
      </c>
      <c r="T10" s="6">
        <f t="shared" ref="T10:T21" si="2">P10*0.5+Q10*1+R10*2+S10*2.5</f>
        <v>17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40</v>
      </c>
      <c r="D11" s="46">
        <v>0</v>
      </c>
      <c r="E11" s="46">
        <v>1</v>
      </c>
      <c r="F11" s="6">
        <f t="shared" si="0"/>
        <v>60.5</v>
      </c>
      <c r="G11" s="2"/>
      <c r="H11" s="19" t="s">
        <v>5</v>
      </c>
      <c r="I11" s="46">
        <v>10</v>
      </c>
      <c r="J11" s="46">
        <v>20</v>
      </c>
      <c r="K11" s="46">
        <v>1</v>
      </c>
      <c r="L11" s="46">
        <v>0</v>
      </c>
      <c r="M11" s="6">
        <f t="shared" si="1"/>
        <v>27</v>
      </c>
      <c r="N11" s="9">
        <f>F21+F22+M10+M11</f>
        <v>101.5</v>
      </c>
      <c r="O11" s="19" t="s">
        <v>44</v>
      </c>
      <c r="P11" s="46">
        <v>14</v>
      </c>
      <c r="Q11" s="46">
        <v>12</v>
      </c>
      <c r="R11" s="46">
        <v>0</v>
      </c>
      <c r="S11" s="46">
        <v>1</v>
      </c>
      <c r="T11" s="6">
        <f t="shared" si="2"/>
        <v>21.5</v>
      </c>
      <c r="U11" s="2"/>
      <c r="AB11" s="1"/>
    </row>
    <row r="12" spans="1:28" ht="24" customHeight="1" x14ac:dyDescent="0.2">
      <c r="A12" s="18" t="s">
        <v>17</v>
      </c>
      <c r="B12" s="46">
        <v>36</v>
      </c>
      <c r="C12" s="46">
        <v>44</v>
      </c>
      <c r="D12" s="46">
        <v>1</v>
      </c>
      <c r="E12" s="46">
        <v>3</v>
      </c>
      <c r="F12" s="6">
        <f t="shared" si="0"/>
        <v>71.5</v>
      </c>
      <c r="G12" s="2"/>
      <c r="H12" s="19" t="s">
        <v>6</v>
      </c>
      <c r="I12" s="46">
        <v>12</v>
      </c>
      <c r="J12" s="46">
        <v>13</v>
      </c>
      <c r="K12" s="46">
        <v>1</v>
      </c>
      <c r="L12" s="46">
        <v>1</v>
      </c>
      <c r="M12" s="6">
        <f t="shared" si="1"/>
        <v>23.5</v>
      </c>
      <c r="N12" s="2">
        <f>F22+M10+M11+M12</f>
        <v>102.5</v>
      </c>
      <c r="O12" s="19" t="s">
        <v>32</v>
      </c>
      <c r="P12" s="46">
        <v>16</v>
      </c>
      <c r="Q12" s="46">
        <v>23</v>
      </c>
      <c r="R12" s="46">
        <v>0</v>
      </c>
      <c r="S12" s="46">
        <v>1</v>
      </c>
      <c r="T12" s="6">
        <f t="shared" si="2"/>
        <v>33.5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41</v>
      </c>
      <c r="D13" s="46">
        <v>0</v>
      </c>
      <c r="E13" s="46">
        <v>0</v>
      </c>
      <c r="F13" s="6">
        <f t="shared" si="0"/>
        <v>51.5</v>
      </c>
      <c r="G13" s="2">
        <f t="shared" ref="G13:G19" si="3">F10+F11+F12+F13</f>
        <v>232</v>
      </c>
      <c r="H13" s="19" t="s">
        <v>7</v>
      </c>
      <c r="I13" s="46">
        <v>19</v>
      </c>
      <c r="J13" s="46">
        <v>10</v>
      </c>
      <c r="K13" s="46">
        <v>0</v>
      </c>
      <c r="L13" s="46">
        <v>0</v>
      </c>
      <c r="M13" s="6">
        <f t="shared" si="1"/>
        <v>19.5</v>
      </c>
      <c r="N13" s="2">
        <f t="shared" ref="N13:N18" si="4">M10+M11+M12+M13</f>
        <v>94</v>
      </c>
      <c r="O13" s="19" t="s">
        <v>33</v>
      </c>
      <c r="P13" s="46">
        <v>22</v>
      </c>
      <c r="Q13" s="46">
        <v>27</v>
      </c>
      <c r="R13" s="46">
        <v>0</v>
      </c>
      <c r="S13" s="46">
        <v>1</v>
      </c>
      <c r="T13" s="6">
        <f t="shared" si="2"/>
        <v>40.5</v>
      </c>
      <c r="U13" s="2">
        <f t="shared" ref="U13:U21" si="5">T10+T11+T12+T13</f>
        <v>112.5</v>
      </c>
      <c r="AB13" s="80">
        <v>212.5</v>
      </c>
    </row>
    <row r="14" spans="1:28" ht="24" customHeight="1" x14ac:dyDescent="0.2">
      <c r="A14" s="18" t="s">
        <v>21</v>
      </c>
      <c r="B14" s="46">
        <v>20</v>
      </c>
      <c r="C14" s="46">
        <v>31</v>
      </c>
      <c r="D14" s="46">
        <v>0</v>
      </c>
      <c r="E14" s="46">
        <v>2</v>
      </c>
      <c r="F14" s="6">
        <f t="shared" si="0"/>
        <v>46</v>
      </c>
      <c r="G14" s="2">
        <f t="shared" si="3"/>
        <v>229.5</v>
      </c>
      <c r="H14" s="19" t="s">
        <v>9</v>
      </c>
      <c r="I14" s="46">
        <v>14</v>
      </c>
      <c r="J14" s="46">
        <v>18</v>
      </c>
      <c r="K14" s="46">
        <v>0</v>
      </c>
      <c r="L14" s="46">
        <v>1</v>
      </c>
      <c r="M14" s="6">
        <f t="shared" si="1"/>
        <v>27.5</v>
      </c>
      <c r="N14" s="2">
        <f t="shared" si="4"/>
        <v>97.5</v>
      </c>
      <c r="O14" s="19" t="s">
        <v>29</v>
      </c>
      <c r="P14" s="45">
        <v>12</v>
      </c>
      <c r="Q14" s="45">
        <v>15</v>
      </c>
      <c r="R14" s="45">
        <v>0</v>
      </c>
      <c r="S14" s="45">
        <v>1</v>
      </c>
      <c r="T14" s="6">
        <f t="shared" si="2"/>
        <v>23.5</v>
      </c>
      <c r="U14" s="2">
        <f t="shared" si="5"/>
        <v>119</v>
      </c>
      <c r="AB14" s="80">
        <v>226</v>
      </c>
    </row>
    <row r="15" spans="1:28" ht="24" customHeight="1" x14ac:dyDescent="0.2">
      <c r="A15" s="18" t="s">
        <v>23</v>
      </c>
      <c r="B15" s="46">
        <v>22</v>
      </c>
      <c r="C15" s="46">
        <v>27</v>
      </c>
      <c r="D15" s="46">
        <v>0</v>
      </c>
      <c r="E15" s="46">
        <v>1</v>
      </c>
      <c r="F15" s="6">
        <f t="shared" si="0"/>
        <v>40.5</v>
      </c>
      <c r="G15" s="2">
        <f t="shared" si="3"/>
        <v>209.5</v>
      </c>
      <c r="H15" s="19" t="s">
        <v>12</v>
      </c>
      <c r="I15" s="46">
        <v>12</v>
      </c>
      <c r="J15" s="46">
        <v>20</v>
      </c>
      <c r="K15" s="46">
        <v>0</v>
      </c>
      <c r="L15" s="46">
        <v>0</v>
      </c>
      <c r="M15" s="6">
        <f t="shared" si="1"/>
        <v>26</v>
      </c>
      <c r="N15" s="2">
        <f t="shared" si="4"/>
        <v>96.5</v>
      </c>
      <c r="O15" s="18" t="s">
        <v>30</v>
      </c>
      <c r="P15" s="46">
        <v>17</v>
      </c>
      <c r="Q15" s="46">
        <v>19</v>
      </c>
      <c r="R15" s="46">
        <v>0</v>
      </c>
      <c r="S15" s="46">
        <v>2</v>
      </c>
      <c r="T15" s="6">
        <f t="shared" si="2"/>
        <v>32.5</v>
      </c>
      <c r="U15" s="2">
        <f t="shared" si="5"/>
        <v>130</v>
      </c>
      <c r="AB15" s="80">
        <v>233.5</v>
      </c>
    </row>
    <row r="16" spans="1:28" ht="24" customHeight="1" x14ac:dyDescent="0.2">
      <c r="A16" s="18" t="s">
        <v>39</v>
      </c>
      <c r="B16" s="46">
        <v>24</v>
      </c>
      <c r="C16" s="46">
        <v>39</v>
      </c>
      <c r="D16" s="46">
        <v>0</v>
      </c>
      <c r="E16" s="46">
        <v>4</v>
      </c>
      <c r="F16" s="6">
        <f t="shared" si="0"/>
        <v>61</v>
      </c>
      <c r="G16" s="2">
        <f t="shared" si="3"/>
        <v>199</v>
      </c>
      <c r="H16" s="19" t="s">
        <v>15</v>
      </c>
      <c r="I16" s="46">
        <v>18</v>
      </c>
      <c r="J16" s="46">
        <v>22</v>
      </c>
      <c r="K16" s="46">
        <v>0</v>
      </c>
      <c r="L16" s="46">
        <v>0</v>
      </c>
      <c r="M16" s="6">
        <f t="shared" si="1"/>
        <v>31</v>
      </c>
      <c r="N16" s="2">
        <f t="shared" si="4"/>
        <v>104</v>
      </c>
      <c r="O16" s="19" t="s">
        <v>8</v>
      </c>
      <c r="P16" s="46">
        <v>22</v>
      </c>
      <c r="Q16" s="46">
        <v>12</v>
      </c>
      <c r="R16" s="46">
        <v>1</v>
      </c>
      <c r="S16" s="46">
        <v>1</v>
      </c>
      <c r="T16" s="6">
        <f t="shared" si="2"/>
        <v>27.5</v>
      </c>
      <c r="U16" s="2">
        <f t="shared" si="5"/>
        <v>124</v>
      </c>
      <c r="AB16" s="80">
        <v>234</v>
      </c>
    </row>
    <row r="17" spans="1:28" ht="24" customHeight="1" x14ac:dyDescent="0.2">
      <c r="A17" s="18" t="s">
        <v>40</v>
      </c>
      <c r="B17" s="46">
        <v>18</v>
      </c>
      <c r="C17" s="46">
        <v>22</v>
      </c>
      <c r="D17" s="46">
        <v>0</v>
      </c>
      <c r="E17" s="46">
        <v>1</v>
      </c>
      <c r="F17" s="6">
        <f t="shared" si="0"/>
        <v>33.5</v>
      </c>
      <c r="G17" s="2">
        <f t="shared" si="3"/>
        <v>181</v>
      </c>
      <c r="H17" s="19" t="s">
        <v>18</v>
      </c>
      <c r="I17" s="46">
        <v>20</v>
      </c>
      <c r="J17" s="46">
        <v>26</v>
      </c>
      <c r="K17" s="46">
        <v>0</v>
      </c>
      <c r="L17" s="46">
        <v>0</v>
      </c>
      <c r="M17" s="6">
        <f t="shared" si="1"/>
        <v>36</v>
      </c>
      <c r="N17" s="2">
        <f t="shared" si="4"/>
        <v>120.5</v>
      </c>
      <c r="O17" s="19" t="s">
        <v>10</v>
      </c>
      <c r="P17" s="46">
        <v>19</v>
      </c>
      <c r="Q17" s="46">
        <v>25</v>
      </c>
      <c r="R17" s="46">
        <v>0</v>
      </c>
      <c r="S17" s="46">
        <v>0</v>
      </c>
      <c r="T17" s="6">
        <f t="shared" si="2"/>
        <v>34.5</v>
      </c>
      <c r="U17" s="2">
        <f t="shared" si="5"/>
        <v>118</v>
      </c>
      <c r="AB17" s="80">
        <v>248</v>
      </c>
    </row>
    <row r="18" spans="1:28" ht="24" customHeight="1" x14ac:dyDescent="0.2">
      <c r="A18" s="18" t="s">
        <v>41</v>
      </c>
      <c r="B18" s="46">
        <v>15</v>
      </c>
      <c r="C18" s="46">
        <v>28</v>
      </c>
      <c r="D18" s="46">
        <v>0</v>
      </c>
      <c r="E18" s="46">
        <v>1</v>
      </c>
      <c r="F18" s="6">
        <f t="shared" si="0"/>
        <v>38</v>
      </c>
      <c r="G18" s="2">
        <f t="shared" si="3"/>
        <v>173</v>
      </c>
      <c r="H18" s="19" t="s">
        <v>20</v>
      </c>
      <c r="I18" s="46">
        <v>24</v>
      </c>
      <c r="J18" s="46">
        <v>30</v>
      </c>
      <c r="K18" s="46">
        <v>0</v>
      </c>
      <c r="L18" s="46">
        <v>0</v>
      </c>
      <c r="M18" s="6">
        <f t="shared" si="1"/>
        <v>42</v>
      </c>
      <c r="N18" s="2">
        <f t="shared" si="4"/>
        <v>135</v>
      </c>
      <c r="O18" s="19" t="s">
        <v>13</v>
      </c>
      <c r="P18" s="46">
        <v>20</v>
      </c>
      <c r="Q18" s="46">
        <v>22</v>
      </c>
      <c r="R18" s="46">
        <v>0</v>
      </c>
      <c r="S18" s="46">
        <v>0</v>
      </c>
      <c r="T18" s="6">
        <f t="shared" si="2"/>
        <v>32</v>
      </c>
      <c r="U18" s="2">
        <f t="shared" si="5"/>
        <v>126.5</v>
      </c>
      <c r="AB18" s="80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21</v>
      </c>
      <c r="D19" s="47">
        <v>0</v>
      </c>
      <c r="E19" s="47">
        <v>0</v>
      </c>
      <c r="F19" s="7">
        <f t="shared" si="0"/>
        <v>34.5</v>
      </c>
      <c r="G19" s="3">
        <f t="shared" si="3"/>
        <v>167</v>
      </c>
      <c r="H19" s="20" t="s">
        <v>22</v>
      </c>
      <c r="I19" s="45">
        <v>22</v>
      </c>
      <c r="J19" s="45">
        <v>29</v>
      </c>
      <c r="K19" s="45">
        <v>1</v>
      </c>
      <c r="L19" s="45">
        <v>0</v>
      </c>
      <c r="M19" s="6">
        <f t="shared" si="1"/>
        <v>42</v>
      </c>
      <c r="N19" s="2">
        <f>M16+M17+M18+M19</f>
        <v>151</v>
      </c>
      <c r="O19" s="19" t="s">
        <v>16</v>
      </c>
      <c r="P19" s="46">
        <v>18</v>
      </c>
      <c r="Q19" s="46">
        <v>20</v>
      </c>
      <c r="R19" s="46">
        <v>1</v>
      </c>
      <c r="S19" s="46">
        <v>0</v>
      </c>
      <c r="T19" s="6">
        <f t="shared" si="2"/>
        <v>31</v>
      </c>
      <c r="U19" s="2">
        <f t="shared" si="5"/>
        <v>125</v>
      </c>
      <c r="AB19" s="80">
        <v>262</v>
      </c>
    </row>
    <row r="20" spans="1:28" ht="24" customHeight="1" x14ac:dyDescent="0.2">
      <c r="A20" s="19" t="s">
        <v>27</v>
      </c>
      <c r="B20" s="45">
        <v>16</v>
      </c>
      <c r="C20" s="45">
        <v>12</v>
      </c>
      <c r="D20" s="45">
        <v>0</v>
      </c>
      <c r="E20" s="45">
        <v>1</v>
      </c>
      <c r="F20" s="8">
        <f t="shared" si="0"/>
        <v>22.5</v>
      </c>
      <c r="G20" s="35"/>
      <c r="H20" s="19" t="s">
        <v>24</v>
      </c>
      <c r="I20" s="46">
        <v>26</v>
      </c>
      <c r="J20" s="46">
        <v>30</v>
      </c>
      <c r="K20" s="46">
        <v>0</v>
      </c>
      <c r="L20" s="46">
        <v>0</v>
      </c>
      <c r="M20" s="8">
        <f t="shared" si="1"/>
        <v>43</v>
      </c>
      <c r="N20" s="2">
        <f>M17+M18+M19+M20</f>
        <v>163</v>
      </c>
      <c r="O20" s="19" t="s">
        <v>45</v>
      </c>
      <c r="P20" s="45">
        <v>18</v>
      </c>
      <c r="Q20" s="45">
        <v>21</v>
      </c>
      <c r="R20" s="45">
        <v>0</v>
      </c>
      <c r="S20" s="45">
        <v>0</v>
      </c>
      <c r="T20" s="8">
        <f t="shared" si="2"/>
        <v>30</v>
      </c>
      <c r="U20" s="2">
        <f t="shared" si="5"/>
        <v>127.5</v>
      </c>
      <c r="AB20" s="80">
        <v>275</v>
      </c>
    </row>
    <row r="21" spans="1:28" ht="24" customHeight="1" thickBot="1" x14ac:dyDescent="0.25">
      <c r="A21" s="19" t="s">
        <v>28</v>
      </c>
      <c r="B21" s="46">
        <v>17</v>
      </c>
      <c r="C21" s="46">
        <v>14</v>
      </c>
      <c r="D21" s="46">
        <v>0</v>
      </c>
      <c r="E21" s="46">
        <v>0</v>
      </c>
      <c r="F21" s="6">
        <f t="shared" si="0"/>
        <v>22.5</v>
      </c>
      <c r="G21" s="36"/>
      <c r="H21" s="20" t="s">
        <v>25</v>
      </c>
      <c r="I21" s="46">
        <v>18</v>
      </c>
      <c r="J21" s="46">
        <v>18</v>
      </c>
      <c r="K21" s="46">
        <v>0</v>
      </c>
      <c r="L21" s="46">
        <v>2</v>
      </c>
      <c r="M21" s="6">
        <f t="shared" si="1"/>
        <v>32</v>
      </c>
      <c r="N21" s="2">
        <f>M18+M19+M20+M21</f>
        <v>159</v>
      </c>
      <c r="O21" s="21" t="s">
        <v>46</v>
      </c>
      <c r="P21" s="47">
        <v>19</v>
      </c>
      <c r="Q21" s="47">
        <v>20</v>
      </c>
      <c r="R21" s="47">
        <v>0</v>
      </c>
      <c r="S21" s="47">
        <v>0</v>
      </c>
      <c r="T21" s="7">
        <f t="shared" si="2"/>
        <v>29.5</v>
      </c>
      <c r="U21" s="3">
        <f t="shared" si="5"/>
        <v>122.5</v>
      </c>
      <c r="AB21" s="80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19</v>
      </c>
      <c r="D22" s="46">
        <v>0</v>
      </c>
      <c r="E22" s="46">
        <v>1</v>
      </c>
      <c r="F22" s="6">
        <f t="shared" si="0"/>
        <v>28</v>
      </c>
      <c r="G22" s="2"/>
      <c r="H22" s="21" t="s">
        <v>26</v>
      </c>
      <c r="I22" s="47">
        <v>25</v>
      </c>
      <c r="J22" s="47">
        <v>19</v>
      </c>
      <c r="K22" s="47">
        <v>0</v>
      </c>
      <c r="L22" s="47">
        <v>0</v>
      </c>
      <c r="M22" s="6">
        <f t="shared" si="1"/>
        <v>31.5</v>
      </c>
      <c r="N22" s="3">
        <f>M19+M20+M21+M22</f>
        <v>148.5</v>
      </c>
      <c r="O22" s="19"/>
      <c r="P22" s="45"/>
      <c r="Q22" s="45"/>
      <c r="R22" s="45"/>
      <c r="S22" s="45"/>
      <c r="T22" s="8"/>
      <c r="U22" s="34"/>
      <c r="AB22" s="80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3">
        <f>MAX(G13:G19)</f>
        <v>232</v>
      </c>
      <c r="H23" s="166" t="s">
        <v>48</v>
      </c>
      <c r="I23" s="167"/>
      <c r="J23" s="159" t="s">
        <v>50</v>
      </c>
      <c r="K23" s="160"/>
      <c r="L23" s="160"/>
      <c r="M23" s="161"/>
      <c r="N23" s="84">
        <f>MAX(N10:N22)</f>
        <v>163</v>
      </c>
      <c r="O23" s="162" t="s">
        <v>49</v>
      </c>
      <c r="P23" s="163"/>
      <c r="Q23" s="168" t="s">
        <v>50</v>
      </c>
      <c r="R23" s="169"/>
      <c r="S23" s="169"/>
      <c r="T23" s="170"/>
      <c r="U23" s="83">
        <f>MAX(U13:U21)</f>
        <v>130</v>
      </c>
      <c r="AB23" s="1"/>
    </row>
    <row r="24" spans="1:28" ht="13.5" customHeight="1" x14ac:dyDescent="0.2">
      <c r="A24" s="164"/>
      <c r="B24" s="165"/>
      <c r="C24" s="81" t="s">
        <v>73</v>
      </c>
      <c r="D24" s="85"/>
      <c r="E24" s="85"/>
      <c r="F24" s="86" t="s">
        <v>65</v>
      </c>
      <c r="G24" s="87"/>
      <c r="H24" s="164"/>
      <c r="I24" s="165"/>
      <c r="J24" s="81" t="s">
        <v>73</v>
      </c>
      <c r="K24" s="85"/>
      <c r="L24" s="85"/>
      <c r="M24" s="86" t="s">
        <v>92</v>
      </c>
      <c r="N24" s="87"/>
      <c r="O24" s="164"/>
      <c r="P24" s="165"/>
      <c r="Q24" s="81" t="s">
        <v>73</v>
      </c>
      <c r="R24" s="85"/>
      <c r="S24" s="85"/>
      <c r="T24" s="86" t="s">
        <v>81</v>
      </c>
      <c r="U24" s="8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J21" sqref="J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1" t="s">
        <v>38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89" t="s">
        <v>54</v>
      </c>
      <c r="B4" s="189"/>
      <c r="C4" s="189"/>
      <c r="D4" s="51"/>
      <c r="E4" s="192" t="str">
        <f>'G-1'!E4:H4</f>
        <v>DE OBRA</v>
      </c>
      <c r="F4" s="192"/>
      <c r="G4" s="192"/>
      <c r="H4" s="19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0" t="s">
        <v>56</v>
      </c>
      <c r="B5" s="190"/>
      <c r="C5" s="190"/>
      <c r="D5" s="192" t="str">
        <f>'G-1'!D5:H5</f>
        <v>CALLE 40 X CARRERA 23B</v>
      </c>
      <c r="E5" s="192"/>
      <c r="F5" s="192"/>
      <c r="G5" s="192"/>
      <c r="H5" s="192"/>
      <c r="I5" s="190" t="s">
        <v>53</v>
      </c>
      <c r="J5" s="190"/>
      <c r="K5" s="190"/>
      <c r="L5" s="178">
        <f>'G-1'!L5:N5</f>
        <v>0</v>
      </c>
      <c r="M5" s="178"/>
      <c r="N5" s="178"/>
      <c r="O5" s="50"/>
      <c r="P5" s="190" t="s">
        <v>57</v>
      </c>
      <c r="Q5" s="190"/>
      <c r="R5" s="190"/>
      <c r="S5" s="178" t="s">
        <v>135</v>
      </c>
      <c r="T5" s="178"/>
      <c r="U5" s="178"/>
    </row>
    <row r="6" spans="1:28" ht="12.75" customHeight="1" x14ac:dyDescent="0.2">
      <c r="A6" s="190" t="s">
        <v>55</v>
      </c>
      <c r="B6" s="190"/>
      <c r="C6" s="190"/>
      <c r="D6" s="188" t="s">
        <v>152</v>
      </c>
      <c r="E6" s="188"/>
      <c r="F6" s="188"/>
      <c r="G6" s="188"/>
      <c r="H6" s="188"/>
      <c r="I6" s="190" t="s">
        <v>59</v>
      </c>
      <c r="J6" s="190"/>
      <c r="K6" s="190"/>
      <c r="L6" s="199">
        <v>1</v>
      </c>
      <c r="M6" s="199"/>
      <c r="N6" s="199"/>
      <c r="O6" s="54"/>
      <c r="P6" s="190" t="s">
        <v>58</v>
      </c>
      <c r="Q6" s="190"/>
      <c r="R6" s="190"/>
      <c r="S6" s="193">
        <f>'G-1'!S6:U6</f>
        <v>42437</v>
      </c>
      <c r="T6" s="193"/>
      <c r="U6" s="193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18" t="s">
        <v>11</v>
      </c>
      <c r="B10" s="46">
        <v>0</v>
      </c>
      <c r="C10" s="46">
        <v>1</v>
      </c>
      <c r="D10" s="46">
        <v>0</v>
      </c>
      <c r="E10" s="46">
        <v>0</v>
      </c>
      <c r="F10" s="6">
        <f t="shared" ref="F10:F22" si="0">B10*0.5+C10*1+D10*2+E10*2.5</f>
        <v>1</v>
      </c>
      <c r="G10" s="2"/>
      <c r="H10" s="19" t="s">
        <v>4</v>
      </c>
      <c r="I10" s="46">
        <v>3</v>
      </c>
      <c r="J10" s="46">
        <v>1</v>
      </c>
      <c r="K10" s="46">
        <v>0</v>
      </c>
      <c r="L10" s="46">
        <v>0</v>
      </c>
      <c r="M10" s="6">
        <f t="shared" ref="M10:M22" si="1">I10*0.5+J10*1+K10*2+L10*2.5</f>
        <v>2.5</v>
      </c>
      <c r="N10" s="9">
        <f>F20+F21+F22+M10</f>
        <v>10.5</v>
      </c>
      <c r="O10" s="19" t="s">
        <v>43</v>
      </c>
      <c r="P10" s="46">
        <v>0</v>
      </c>
      <c r="Q10" s="46">
        <v>0</v>
      </c>
      <c r="R10" s="46">
        <v>0</v>
      </c>
      <c r="S10" s="46">
        <v>1</v>
      </c>
      <c r="T10" s="6">
        <f t="shared" ref="T10:T21" si="2">P10*0.5+Q10*1+R10*2+S10*2.5</f>
        <v>2.5</v>
      </c>
      <c r="U10" s="10"/>
      <c r="W10" s="1"/>
      <c r="X10" s="1"/>
      <c r="Y10" s="1" t="s">
        <v>64</v>
      </c>
      <c r="Z10" s="80">
        <v>803.5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0</v>
      </c>
      <c r="D11" s="46">
        <v>0</v>
      </c>
      <c r="E11" s="46">
        <v>0</v>
      </c>
      <c r="F11" s="6">
        <f t="shared" si="0"/>
        <v>0</v>
      </c>
      <c r="G11" s="2"/>
      <c r="H11" s="19" t="s">
        <v>5</v>
      </c>
      <c r="I11" s="46">
        <v>1</v>
      </c>
      <c r="J11" s="46">
        <v>1</v>
      </c>
      <c r="K11" s="46">
        <v>0</v>
      </c>
      <c r="L11" s="46">
        <v>0</v>
      </c>
      <c r="M11" s="6">
        <f t="shared" si="1"/>
        <v>1.5</v>
      </c>
      <c r="N11" s="9">
        <f>F21+F22+M10+M11</f>
        <v>10.5</v>
      </c>
      <c r="O11" s="19" t="s">
        <v>44</v>
      </c>
      <c r="P11" s="46">
        <v>2</v>
      </c>
      <c r="Q11" s="46">
        <v>0</v>
      </c>
      <c r="R11" s="46">
        <v>0</v>
      </c>
      <c r="S11" s="46">
        <v>0</v>
      </c>
      <c r="T11" s="6">
        <f t="shared" si="2"/>
        <v>1</v>
      </c>
      <c r="U11" s="2"/>
      <c r="W11" s="1"/>
      <c r="X11" s="1"/>
      <c r="Y11" s="1" t="s">
        <v>71</v>
      </c>
      <c r="Z11" s="80">
        <v>804.5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0</v>
      </c>
      <c r="D12" s="46">
        <v>0</v>
      </c>
      <c r="E12" s="46">
        <v>0</v>
      </c>
      <c r="F12" s="6">
        <f t="shared" si="0"/>
        <v>0</v>
      </c>
      <c r="G12" s="2"/>
      <c r="H12" s="19" t="s">
        <v>6</v>
      </c>
      <c r="I12" s="46">
        <v>0</v>
      </c>
      <c r="J12" s="46">
        <v>1</v>
      </c>
      <c r="K12" s="46">
        <v>0</v>
      </c>
      <c r="L12" s="46">
        <v>0</v>
      </c>
      <c r="M12" s="6">
        <f t="shared" si="1"/>
        <v>1</v>
      </c>
      <c r="N12" s="2">
        <f>F22+M10+M11+M12</f>
        <v>7.5</v>
      </c>
      <c r="O12" s="19" t="s">
        <v>32</v>
      </c>
      <c r="P12" s="46">
        <v>2</v>
      </c>
      <c r="Q12" s="46">
        <v>1</v>
      </c>
      <c r="R12" s="46">
        <v>0</v>
      </c>
      <c r="S12" s="46">
        <v>0</v>
      </c>
      <c r="T12" s="6">
        <f t="shared" si="2"/>
        <v>2</v>
      </c>
      <c r="U12" s="2"/>
      <c r="W12" s="1"/>
      <c r="X12" s="1"/>
      <c r="Y12" s="1" t="s">
        <v>74</v>
      </c>
      <c r="Z12" s="80">
        <v>810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1</v>
      </c>
      <c r="D13" s="46">
        <v>0</v>
      </c>
      <c r="E13" s="46">
        <v>0</v>
      </c>
      <c r="F13" s="6">
        <f t="shared" si="0"/>
        <v>1.5</v>
      </c>
      <c r="G13" s="2">
        <f t="shared" ref="G13:G19" si="3">F10+F11+F12+F13</f>
        <v>2.5</v>
      </c>
      <c r="H13" s="19" t="s">
        <v>7</v>
      </c>
      <c r="I13" s="46">
        <v>1</v>
      </c>
      <c r="J13" s="46">
        <v>1</v>
      </c>
      <c r="K13" s="46">
        <v>0</v>
      </c>
      <c r="L13" s="46">
        <v>0</v>
      </c>
      <c r="M13" s="6">
        <f t="shared" si="1"/>
        <v>1.5</v>
      </c>
      <c r="N13" s="2">
        <f t="shared" ref="N13:N18" si="4">M10+M11+M12+M13</f>
        <v>6.5</v>
      </c>
      <c r="O13" s="19" t="s">
        <v>33</v>
      </c>
      <c r="P13" s="46">
        <v>1</v>
      </c>
      <c r="Q13" s="46">
        <v>0</v>
      </c>
      <c r="R13" s="46">
        <v>0</v>
      </c>
      <c r="S13" s="46">
        <v>0</v>
      </c>
      <c r="T13" s="6">
        <f t="shared" si="2"/>
        <v>0.5</v>
      </c>
      <c r="U13" s="2">
        <f t="shared" ref="U13:U21" si="5">T10+T11+T12+T13</f>
        <v>6</v>
      </c>
      <c r="W13" s="1" t="s">
        <v>79</v>
      </c>
      <c r="X13" s="80">
        <v>917</v>
      </c>
      <c r="Y13" s="1" t="s">
        <v>68</v>
      </c>
      <c r="Z13" s="80">
        <v>810.5</v>
      </c>
      <c r="AA13" s="1" t="s">
        <v>77</v>
      </c>
      <c r="AB13" s="80">
        <v>0</v>
      </c>
    </row>
    <row r="14" spans="1:28" ht="24" customHeight="1" x14ac:dyDescent="0.2">
      <c r="A14" s="18" t="s">
        <v>21</v>
      </c>
      <c r="B14" s="46">
        <v>0</v>
      </c>
      <c r="C14" s="46">
        <v>0</v>
      </c>
      <c r="D14" s="46">
        <v>0</v>
      </c>
      <c r="E14" s="46">
        <v>0</v>
      </c>
      <c r="F14" s="6">
        <f t="shared" si="0"/>
        <v>0</v>
      </c>
      <c r="G14" s="2">
        <f t="shared" si="3"/>
        <v>1.5</v>
      </c>
      <c r="H14" s="19" t="s">
        <v>9</v>
      </c>
      <c r="I14" s="46">
        <v>1</v>
      </c>
      <c r="J14" s="46">
        <v>0</v>
      </c>
      <c r="K14" s="46">
        <v>0</v>
      </c>
      <c r="L14" s="46">
        <v>0</v>
      </c>
      <c r="M14" s="6">
        <f t="shared" si="1"/>
        <v>0.5</v>
      </c>
      <c r="N14" s="2">
        <f t="shared" si="4"/>
        <v>4.5</v>
      </c>
      <c r="O14" s="19" t="s">
        <v>29</v>
      </c>
      <c r="P14" s="45">
        <v>1</v>
      </c>
      <c r="Q14" s="45">
        <v>0</v>
      </c>
      <c r="R14" s="45">
        <v>0</v>
      </c>
      <c r="S14" s="45">
        <v>0</v>
      </c>
      <c r="T14" s="6">
        <f t="shared" si="2"/>
        <v>0.5</v>
      </c>
      <c r="U14" s="2">
        <f t="shared" si="5"/>
        <v>4</v>
      </c>
      <c r="W14" s="1" t="s">
        <v>84</v>
      </c>
      <c r="X14" s="80">
        <v>927.5</v>
      </c>
      <c r="Y14" s="1" t="s">
        <v>67</v>
      </c>
      <c r="Z14" s="80">
        <v>813</v>
      </c>
      <c r="AA14" s="1" t="s">
        <v>78</v>
      </c>
      <c r="AB14" s="80">
        <v>0</v>
      </c>
    </row>
    <row r="15" spans="1:28" ht="24" customHeight="1" x14ac:dyDescent="0.2">
      <c r="A15" s="18" t="s">
        <v>23</v>
      </c>
      <c r="B15" s="46">
        <v>1</v>
      </c>
      <c r="C15" s="46">
        <v>0</v>
      </c>
      <c r="D15" s="46">
        <v>0</v>
      </c>
      <c r="E15" s="46">
        <v>0</v>
      </c>
      <c r="F15" s="6">
        <f t="shared" si="0"/>
        <v>0.5</v>
      </c>
      <c r="G15" s="2">
        <f t="shared" si="3"/>
        <v>2</v>
      </c>
      <c r="H15" s="19" t="s">
        <v>12</v>
      </c>
      <c r="I15" s="46">
        <v>0</v>
      </c>
      <c r="J15" s="46">
        <v>1</v>
      </c>
      <c r="K15" s="46">
        <v>0</v>
      </c>
      <c r="L15" s="46">
        <v>0</v>
      </c>
      <c r="M15" s="6">
        <f t="shared" si="1"/>
        <v>1</v>
      </c>
      <c r="N15" s="2">
        <f t="shared" si="4"/>
        <v>4</v>
      </c>
      <c r="O15" s="18" t="s">
        <v>30</v>
      </c>
      <c r="P15" s="46">
        <v>3</v>
      </c>
      <c r="Q15" s="46">
        <v>0</v>
      </c>
      <c r="R15" s="46">
        <v>0</v>
      </c>
      <c r="S15" s="46">
        <v>0</v>
      </c>
      <c r="T15" s="6">
        <f t="shared" si="2"/>
        <v>1.5</v>
      </c>
      <c r="U15" s="2">
        <f t="shared" si="5"/>
        <v>4.5</v>
      </c>
      <c r="W15" s="1" t="s">
        <v>66</v>
      </c>
      <c r="X15" s="80">
        <v>941.5</v>
      </c>
      <c r="Y15" s="1" t="s">
        <v>80</v>
      </c>
      <c r="Z15" s="80">
        <v>813.5</v>
      </c>
      <c r="AA15" s="1" t="s">
        <v>81</v>
      </c>
      <c r="AB15" s="80">
        <v>0</v>
      </c>
    </row>
    <row r="16" spans="1:28" ht="24" customHeight="1" x14ac:dyDescent="0.2">
      <c r="A16" s="18" t="s">
        <v>39</v>
      </c>
      <c r="B16" s="46">
        <v>1</v>
      </c>
      <c r="C16" s="46">
        <v>0</v>
      </c>
      <c r="D16" s="46">
        <v>0</v>
      </c>
      <c r="E16" s="46">
        <v>0</v>
      </c>
      <c r="F16" s="6">
        <f t="shared" si="0"/>
        <v>0.5</v>
      </c>
      <c r="G16" s="2">
        <f t="shared" si="3"/>
        <v>2.5</v>
      </c>
      <c r="H16" s="19" t="s">
        <v>15</v>
      </c>
      <c r="I16" s="46">
        <v>0</v>
      </c>
      <c r="J16" s="46">
        <v>1</v>
      </c>
      <c r="K16" s="46">
        <v>0</v>
      </c>
      <c r="L16" s="46">
        <v>0</v>
      </c>
      <c r="M16" s="6">
        <f t="shared" si="1"/>
        <v>1</v>
      </c>
      <c r="N16" s="2">
        <f t="shared" si="4"/>
        <v>4</v>
      </c>
      <c r="O16" s="19" t="s">
        <v>8</v>
      </c>
      <c r="P16" s="46">
        <v>0</v>
      </c>
      <c r="Q16" s="46">
        <v>1</v>
      </c>
      <c r="R16" s="46">
        <v>0</v>
      </c>
      <c r="S16" s="46">
        <v>0</v>
      </c>
      <c r="T16" s="6">
        <f t="shared" si="2"/>
        <v>1</v>
      </c>
      <c r="U16" s="2">
        <f t="shared" si="5"/>
        <v>3.5</v>
      </c>
      <c r="W16" s="1" t="s">
        <v>65</v>
      </c>
      <c r="X16" s="80">
        <v>942</v>
      </c>
      <c r="Y16" s="1" t="s">
        <v>93</v>
      </c>
      <c r="Z16" s="80">
        <v>814</v>
      </c>
      <c r="AA16" s="1" t="s">
        <v>83</v>
      </c>
      <c r="AB16" s="80">
        <v>0</v>
      </c>
    </row>
    <row r="17" spans="1:28" ht="24" customHeight="1" x14ac:dyDescent="0.2">
      <c r="A17" s="18" t="s">
        <v>40</v>
      </c>
      <c r="B17" s="46">
        <v>3</v>
      </c>
      <c r="C17" s="46">
        <v>0</v>
      </c>
      <c r="D17" s="46">
        <v>0</v>
      </c>
      <c r="E17" s="46">
        <v>0</v>
      </c>
      <c r="F17" s="6">
        <f t="shared" si="0"/>
        <v>1.5</v>
      </c>
      <c r="G17" s="2">
        <f t="shared" si="3"/>
        <v>2.5</v>
      </c>
      <c r="H17" s="19" t="s">
        <v>18</v>
      </c>
      <c r="I17" s="46">
        <v>1</v>
      </c>
      <c r="J17" s="46">
        <v>1</v>
      </c>
      <c r="K17" s="46">
        <v>0</v>
      </c>
      <c r="L17" s="46">
        <v>0</v>
      </c>
      <c r="M17" s="6">
        <f t="shared" si="1"/>
        <v>1.5</v>
      </c>
      <c r="N17" s="2">
        <f t="shared" si="4"/>
        <v>4</v>
      </c>
      <c r="O17" s="19" t="s">
        <v>10</v>
      </c>
      <c r="P17" s="46">
        <v>1</v>
      </c>
      <c r="Q17" s="46">
        <v>2</v>
      </c>
      <c r="R17" s="46">
        <v>0</v>
      </c>
      <c r="S17" s="46">
        <v>0</v>
      </c>
      <c r="T17" s="6">
        <f t="shared" si="2"/>
        <v>2.5</v>
      </c>
      <c r="U17" s="2">
        <f t="shared" si="5"/>
        <v>5.5</v>
      </c>
      <c r="W17" s="1" t="s">
        <v>82</v>
      </c>
      <c r="X17" s="80">
        <v>946</v>
      </c>
      <c r="Y17" s="1" t="s">
        <v>76</v>
      </c>
      <c r="Z17" s="80">
        <v>816.5</v>
      </c>
      <c r="AA17" s="1" t="s">
        <v>86</v>
      </c>
      <c r="AB17" s="80">
        <v>0</v>
      </c>
    </row>
    <row r="18" spans="1:28" ht="24" customHeight="1" x14ac:dyDescent="0.2">
      <c r="A18" s="18" t="s">
        <v>41</v>
      </c>
      <c r="B18" s="46">
        <v>0</v>
      </c>
      <c r="C18" s="46">
        <v>1</v>
      </c>
      <c r="D18" s="46">
        <v>0</v>
      </c>
      <c r="E18" s="46">
        <v>0</v>
      </c>
      <c r="F18" s="6">
        <f t="shared" si="0"/>
        <v>1</v>
      </c>
      <c r="G18" s="2">
        <f t="shared" si="3"/>
        <v>3.5</v>
      </c>
      <c r="H18" s="19" t="s">
        <v>20</v>
      </c>
      <c r="I18" s="46">
        <v>0</v>
      </c>
      <c r="J18" s="46">
        <v>2</v>
      </c>
      <c r="K18" s="46">
        <v>0</v>
      </c>
      <c r="L18" s="46">
        <v>0</v>
      </c>
      <c r="M18" s="6">
        <f t="shared" si="1"/>
        <v>2</v>
      </c>
      <c r="N18" s="2">
        <f t="shared" si="4"/>
        <v>5.5</v>
      </c>
      <c r="O18" s="19" t="s">
        <v>13</v>
      </c>
      <c r="P18" s="46">
        <v>1</v>
      </c>
      <c r="Q18" s="46">
        <v>0</v>
      </c>
      <c r="R18" s="46">
        <v>0</v>
      </c>
      <c r="S18" s="46">
        <v>0</v>
      </c>
      <c r="T18" s="6">
        <f t="shared" si="2"/>
        <v>0.5</v>
      </c>
      <c r="U18" s="2">
        <f t="shared" si="5"/>
        <v>5.5</v>
      </c>
      <c r="W18" s="1" t="s">
        <v>87</v>
      </c>
      <c r="X18" s="80">
        <v>963</v>
      </c>
      <c r="Y18" s="1" t="s">
        <v>75</v>
      </c>
      <c r="Z18" s="80">
        <v>817.5</v>
      </c>
      <c r="AA18" s="1" t="s">
        <v>69</v>
      </c>
      <c r="AB18" s="80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</v>
      </c>
      <c r="D19" s="47">
        <v>0</v>
      </c>
      <c r="E19" s="47">
        <v>0</v>
      </c>
      <c r="F19" s="7">
        <f t="shared" si="0"/>
        <v>2.5</v>
      </c>
      <c r="G19" s="3">
        <f t="shared" si="3"/>
        <v>5.5</v>
      </c>
      <c r="H19" s="20" t="s">
        <v>22</v>
      </c>
      <c r="I19" s="45">
        <v>4</v>
      </c>
      <c r="J19" s="45">
        <v>3</v>
      </c>
      <c r="K19" s="45">
        <v>0</v>
      </c>
      <c r="L19" s="45">
        <v>1</v>
      </c>
      <c r="M19" s="6">
        <f t="shared" si="1"/>
        <v>7.5</v>
      </c>
      <c r="N19" s="2">
        <f>M16+M17+M18+M19</f>
        <v>12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4</v>
      </c>
      <c r="W19" s="1" t="s">
        <v>89</v>
      </c>
      <c r="X19" s="80">
        <v>967</v>
      </c>
      <c r="Y19" s="1" t="s">
        <v>90</v>
      </c>
      <c r="Z19" s="80">
        <v>826</v>
      </c>
      <c r="AA19" s="1" t="s">
        <v>91</v>
      </c>
      <c r="AB19" s="80">
        <v>0</v>
      </c>
    </row>
    <row r="20" spans="1:28" ht="24" customHeight="1" x14ac:dyDescent="0.2">
      <c r="A20" s="19" t="s">
        <v>27</v>
      </c>
      <c r="B20" s="45">
        <v>1</v>
      </c>
      <c r="C20" s="45">
        <v>1</v>
      </c>
      <c r="D20" s="45">
        <v>0</v>
      </c>
      <c r="E20" s="45">
        <v>0</v>
      </c>
      <c r="F20" s="8">
        <f t="shared" si="0"/>
        <v>1.5</v>
      </c>
      <c r="G20" s="35"/>
      <c r="H20" s="19" t="s">
        <v>24</v>
      </c>
      <c r="I20" s="46">
        <v>2</v>
      </c>
      <c r="J20" s="46">
        <v>0</v>
      </c>
      <c r="K20" s="46">
        <v>0</v>
      </c>
      <c r="L20" s="46">
        <v>0</v>
      </c>
      <c r="M20" s="8">
        <f t="shared" si="1"/>
        <v>1</v>
      </c>
      <c r="N20" s="2">
        <f>M17+M18+M19+M20</f>
        <v>12</v>
      </c>
      <c r="O20" s="19" t="s">
        <v>45</v>
      </c>
      <c r="P20" s="45">
        <v>0</v>
      </c>
      <c r="Q20" s="45">
        <v>2</v>
      </c>
      <c r="R20" s="45">
        <v>0</v>
      </c>
      <c r="S20" s="45">
        <v>0</v>
      </c>
      <c r="T20" s="8">
        <f t="shared" si="2"/>
        <v>2</v>
      </c>
      <c r="U20" s="2">
        <f t="shared" si="5"/>
        <v>5</v>
      </c>
      <c r="W20" s="1"/>
      <c r="X20" s="1"/>
      <c r="Y20" s="1" t="s">
        <v>92</v>
      </c>
      <c r="Z20" s="80">
        <v>830</v>
      </c>
      <c r="AA20" s="1" t="s">
        <v>70</v>
      </c>
      <c r="AB20" s="80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3</v>
      </c>
      <c r="D21" s="46">
        <v>0</v>
      </c>
      <c r="E21" s="46">
        <v>0</v>
      </c>
      <c r="F21" s="6">
        <f t="shared" si="0"/>
        <v>4</v>
      </c>
      <c r="G21" s="36"/>
      <c r="H21" s="20" t="s">
        <v>25</v>
      </c>
      <c r="I21" s="46">
        <v>3</v>
      </c>
      <c r="J21" s="46">
        <v>1</v>
      </c>
      <c r="K21" s="46">
        <v>0</v>
      </c>
      <c r="L21" s="46">
        <v>0</v>
      </c>
      <c r="M21" s="6">
        <f t="shared" si="1"/>
        <v>2.5</v>
      </c>
      <c r="N21" s="2">
        <f>M18+M19+M20+M21</f>
        <v>13</v>
      </c>
      <c r="O21" s="21" t="s">
        <v>46</v>
      </c>
      <c r="P21" s="47">
        <v>1</v>
      </c>
      <c r="Q21" s="47">
        <v>2</v>
      </c>
      <c r="R21" s="47">
        <v>0</v>
      </c>
      <c r="S21" s="47">
        <v>0</v>
      </c>
      <c r="T21" s="7">
        <f t="shared" si="2"/>
        <v>2.5</v>
      </c>
      <c r="U21" s="3">
        <f t="shared" si="5"/>
        <v>5</v>
      </c>
      <c r="W21" s="1"/>
      <c r="X21" s="1"/>
      <c r="Y21" s="1" t="s">
        <v>85</v>
      </c>
      <c r="Z21" s="80">
        <v>839.5</v>
      </c>
      <c r="AA21" s="1" t="s">
        <v>72</v>
      </c>
      <c r="AB21" s="80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</v>
      </c>
      <c r="D22" s="46">
        <v>0</v>
      </c>
      <c r="E22" s="46">
        <v>0</v>
      </c>
      <c r="F22" s="6">
        <f t="shared" si="0"/>
        <v>2.5</v>
      </c>
      <c r="G22" s="2"/>
      <c r="H22" s="21" t="s">
        <v>26</v>
      </c>
      <c r="I22" s="47">
        <v>3</v>
      </c>
      <c r="J22" s="47">
        <v>0</v>
      </c>
      <c r="K22" s="47">
        <v>0</v>
      </c>
      <c r="L22" s="47">
        <v>0</v>
      </c>
      <c r="M22" s="6">
        <f t="shared" si="1"/>
        <v>1.5</v>
      </c>
      <c r="N22" s="3">
        <f>M19+M20+M21+M22</f>
        <v>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88</v>
      </c>
      <c r="Z22" s="80">
        <v>845.5</v>
      </c>
      <c r="AA22" s="1"/>
      <c r="AB22" s="80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3">
        <f>MAX(G13:G19)</f>
        <v>5.5</v>
      </c>
      <c r="H23" s="166" t="s">
        <v>48</v>
      </c>
      <c r="I23" s="167"/>
      <c r="J23" s="159" t="s">
        <v>50</v>
      </c>
      <c r="K23" s="160"/>
      <c r="L23" s="160"/>
      <c r="M23" s="161"/>
      <c r="N23" s="84">
        <f>MAX(N10:N22)</f>
        <v>13</v>
      </c>
      <c r="O23" s="162" t="s">
        <v>49</v>
      </c>
      <c r="P23" s="163"/>
      <c r="Q23" s="168" t="s">
        <v>50</v>
      </c>
      <c r="R23" s="169"/>
      <c r="S23" s="169"/>
      <c r="T23" s="170"/>
      <c r="U23" s="83">
        <f>MAX(U13:U21)</f>
        <v>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1" t="s">
        <v>73</v>
      </c>
      <c r="D24" s="85"/>
      <c r="E24" s="85"/>
      <c r="F24" s="86" t="s">
        <v>89</v>
      </c>
      <c r="G24" s="87"/>
      <c r="H24" s="164"/>
      <c r="I24" s="165"/>
      <c r="J24" s="81" t="s">
        <v>73</v>
      </c>
      <c r="K24" s="85"/>
      <c r="L24" s="85"/>
      <c r="M24" s="86" t="s">
        <v>93</v>
      </c>
      <c r="N24" s="87"/>
      <c r="O24" s="164"/>
      <c r="P24" s="165"/>
      <c r="Q24" s="81" t="s">
        <v>73</v>
      </c>
      <c r="R24" s="85"/>
      <c r="S24" s="85"/>
      <c r="T24" s="86" t="s">
        <v>86</v>
      </c>
      <c r="U24" s="87"/>
      <c r="W24" s="1"/>
      <c r="X24" s="1"/>
      <c r="Y24" s="90" t="s">
        <v>73</v>
      </c>
      <c r="Z24" s="1"/>
      <c r="AA24" s="1"/>
      <c r="AB24" s="1"/>
    </row>
    <row r="25" spans="1:28" ht="6.75" customHeight="1" x14ac:dyDescent="0.2">
      <c r="A25" s="76"/>
      <c r="B25" s="77"/>
      <c r="C25" s="77"/>
      <c r="D25" s="77"/>
      <c r="E25" s="77"/>
      <c r="F25" s="77"/>
      <c r="G25" s="78"/>
      <c r="H25" s="76"/>
      <c r="I25" s="79"/>
      <c r="J25" s="79"/>
      <c r="K25" s="77"/>
      <c r="L25" s="77"/>
      <c r="M25" s="77"/>
      <c r="N25" s="78"/>
      <c r="O25" s="76"/>
      <c r="P25" s="77"/>
      <c r="Q25" s="77"/>
      <c r="R25" s="77"/>
      <c r="S25" s="77"/>
      <c r="T25" s="77"/>
      <c r="U25" s="78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40 X CARRERA 23B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94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154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42437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60" t="s">
        <v>11</v>
      </c>
      <c r="B10" s="61">
        <v>3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2.5</v>
      </c>
      <c r="G10" s="63"/>
      <c r="H10" s="64" t="s">
        <v>4</v>
      </c>
      <c r="I10" s="46">
        <v>3</v>
      </c>
      <c r="J10" s="46">
        <v>1</v>
      </c>
      <c r="K10" s="46">
        <v>0</v>
      </c>
      <c r="L10" s="46">
        <v>1</v>
      </c>
      <c r="M10" s="62">
        <f t="shared" ref="M10:M22" si="1">I10*0.5+J10*1+K10*2+L10*2.5</f>
        <v>5</v>
      </c>
      <c r="N10" s="65">
        <f>F20+F21+F22+M10</f>
        <v>10.5</v>
      </c>
      <c r="O10" s="64" t="s">
        <v>43</v>
      </c>
      <c r="P10" s="46">
        <v>2</v>
      </c>
      <c r="Q10" s="46">
        <v>0</v>
      </c>
      <c r="R10" s="46">
        <v>0</v>
      </c>
      <c r="S10" s="46">
        <v>0</v>
      </c>
      <c r="T10" s="62">
        <f t="shared" ref="T10:T21" si="2">P10*0.5+Q10*1+R10*2+S10*2.5</f>
        <v>1</v>
      </c>
      <c r="U10" s="66"/>
      <c r="W10" s="1"/>
      <c r="X10" s="1"/>
      <c r="Y10" s="1" t="s">
        <v>85</v>
      </c>
      <c r="Z10" s="80">
        <v>929.5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0</v>
      </c>
      <c r="D11" s="61">
        <v>0</v>
      </c>
      <c r="E11" s="61">
        <v>0</v>
      </c>
      <c r="F11" s="62">
        <f t="shared" si="0"/>
        <v>0.5</v>
      </c>
      <c r="G11" s="63"/>
      <c r="H11" s="64" t="s">
        <v>5</v>
      </c>
      <c r="I11" s="46">
        <v>2</v>
      </c>
      <c r="J11" s="46">
        <v>2</v>
      </c>
      <c r="K11" s="46">
        <v>0</v>
      </c>
      <c r="L11" s="46">
        <v>0</v>
      </c>
      <c r="M11" s="62">
        <f t="shared" si="1"/>
        <v>3</v>
      </c>
      <c r="N11" s="65">
        <f>F21+F22+M10+M11</f>
        <v>13</v>
      </c>
      <c r="O11" s="64" t="s">
        <v>44</v>
      </c>
      <c r="P11" s="46">
        <v>4</v>
      </c>
      <c r="Q11" s="46">
        <v>0</v>
      </c>
      <c r="R11" s="46">
        <v>0</v>
      </c>
      <c r="S11" s="46">
        <v>0</v>
      </c>
      <c r="T11" s="62">
        <f t="shared" si="2"/>
        <v>2</v>
      </c>
      <c r="U11" s="63"/>
      <c r="W11" s="1"/>
      <c r="X11" s="1"/>
      <c r="Y11" s="1" t="s">
        <v>67</v>
      </c>
      <c r="Z11" s="80">
        <v>932.5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</v>
      </c>
      <c r="D12" s="61">
        <v>0</v>
      </c>
      <c r="E12" s="61">
        <v>1</v>
      </c>
      <c r="F12" s="62">
        <f t="shared" si="0"/>
        <v>4.5</v>
      </c>
      <c r="G12" s="63"/>
      <c r="H12" s="64" t="s">
        <v>6</v>
      </c>
      <c r="I12" s="46">
        <v>4</v>
      </c>
      <c r="J12" s="46">
        <v>1</v>
      </c>
      <c r="K12" s="46">
        <v>0</v>
      </c>
      <c r="L12" s="46">
        <v>0</v>
      </c>
      <c r="M12" s="62">
        <f t="shared" si="1"/>
        <v>3</v>
      </c>
      <c r="N12" s="63">
        <f>F22+M10+M11+M12</f>
        <v>14.5</v>
      </c>
      <c r="O12" s="64" t="s">
        <v>32</v>
      </c>
      <c r="P12" s="46">
        <v>2</v>
      </c>
      <c r="Q12" s="46">
        <v>0</v>
      </c>
      <c r="R12" s="46">
        <v>0</v>
      </c>
      <c r="S12" s="46">
        <v>0</v>
      </c>
      <c r="T12" s="62">
        <f t="shared" si="2"/>
        <v>1</v>
      </c>
      <c r="U12" s="63"/>
      <c r="W12" s="1"/>
      <c r="X12" s="1"/>
      <c r="Y12" s="1" t="s">
        <v>68</v>
      </c>
      <c r="Z12" s="80">
        <v>944.5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2</v>
      </c>
      <c r="D13" s="61">
        <v>0</v>
      </c>
      <c r="E13" s="61">
        <v>0</v>
      </c>
      <c r="F13" s="62">
        <f t="shared" si="0"/>
        <v>3.5</v>
      </c>
      <c r="G13" s="63">
        <f t="shared" ref="G13:G19" si="3">F10+F11+F12+F13</f>
        <v>11</v>
      </c>
      <c r="H13" s="64" t="s">
        <v>7</v>
      </c>
      <c r="I13" s="46">
        <v>4</v>
      </c>
      <c r="J13" s="46">
        <v>0</v>
      </c>
      <c r="K13" s="46">
        <v>0</v>
      </c>
      <c r="L13" s="46">
        <v>0</v>
      </c>
      <c r="M13" s="62">
        <f t="shared" si="1"/>
        <v>2</v>
      </c>
      <c r="N13" s="63">
        <f t="shared" ref="N13:N18" si="4">M10+M11+M12+M13</f>
        <v>13</v>
      </c>
      <c r="O13" s="64" t="s">
        <v>33</v>
      </c>
      <c r="P13" s="46">
        <v>5</v>
      </c>
      <c r="Q13" s="46">
        <v>2</v>
      </c>
      <c r="R13" s="46">
        <v>0</v>
      </c>
      <c r="S13" s="46">
        <v>0</v>
      </c>
      <c r="T13" s="62">
        <f t="shared" si="2"/>
        <v>4.5</v>
      </c>
      <c r="U13" s="63">
        <f t="shared" ref="U13:U21" si="5">T10+T11+T12+T13</f>
        <v>8.5</v>
      </c>
      <c r="W13" s="1" t="s">
        <v>89</v>
      </c>
      <c r="X13" s="80">
        <v>1077.5</v>
      </c>
      <c r="Y13" s="1" t="s">
        <v>80</v>
      </c>
      <c r="Z13" s="80">
        <v>950</v>
      </c>
      <c r="AA13" s="1" t="s">
        <v>77</v>
      </c>
      <c r="AB13" s="80">
        <v>0</v>
      </c>
    </row>
    <row r="14" spans="1:28" ht="24" customHeight="1" x14ac:dyDescent="0.2">
      <c r="A14" s="60" t="s">
        <v>21</v>
      </c>
      <c r="B14" s="61">
        <v>4</v>
      </c>
      <c r="C14" s="61">
        <v>0</v>
      </c>
      <c r="D14" s="61">
        <v>0</v>
      </c>
      <c r="E14" s="61">
        <v>0</v>
      </c>
      <c r="F14" s="62">
        <f t="shared" si="0"/>
        <v>2</v>
      </c>
      <c r="G14" s="63">
        <f t="shared" si="3"/>
        <v>10.5</v>
      </c>
      <c r="H14" s="64" t="s">
        <v>9</v>
      </c>
      <c r="I14" s="46">
        <v>4</v>
      </c>
      <c r="J14" s="46">
        <v>1</v>
      </c>
      <c r="K14" s="46">
        <v>0</v>
      </c>
      <c r="L14" s="46">
        <v>0</v>
      </c>
      <c r="M14" s="62">
        <f t="shared" si="1"/>
        <v>3</v>
      </c>
      <c r="N14" s="63">
        <f t="shared" si="4"/>
        <v>11</v>
      </c>
      <c r="O14" s="64" t="s">
        <v>29</v>
      </c>
      <c r="P14" s="45">
        <v>3</v>
      </c>
      <c r="Q14" s="45">
        <v>0</v>
      </c>
      <c r="R14" s="45">
        <v>0</v>
      </c>
      <c r="S14" s="45">
        <v>0</v>
      </c>
      <c r="T14" s="62">
        <f t="shared" si="2"/>
        <v>1.5</v>
      </c>
      <c r="U14" s="63">
        <f t="shared" si="5"/>
        <v>9</v>
      </c>
      <c r="W14" s="1" t="s">
        <v>87</v>
      </c>
      <c r="X14" s="80">
        <v>1084</v>
      </c>
      <c r="Y14" s="1" t="s">
        <v>75</v>
      </c>
      <c r="Z14" s="80">
        <v>986</v>
      </c>
      <c r="AA14" s="1" t="s">
        <v>78</v>
      </c>
      <c r="AB14" s="80">
        <v>0</v>
      </c>
    </row>
    <row r="15" spans="1:28" ht="24" customHeight="1" x14ac:dyDescent="0.2">
      <c r="A15" s="60" t="s">
        <v>23</v>
      </c>
      <c r="B15" s="61">
        <v>3</v>
      </c>
      <c r="C15" s="61">
        <v>1</v>
      </c>
      <c r="D15" s="61">
        <v>0</v>
      </c>
      <c r="E15" s="61">
        <v>0</v>
      </c>
      <c r="F15" s="62">
        <f t="shared" si="0"/>
        <v>2.5</v>
      </c>
      <c r="G15" s="63">
        <f t="shared" si="3"/>
        <v>12.5</v>
      </c>
      <c r="H15" s="64" t="s">
        <v>12</v>
      </c>
      <c r="I15" s="46">
        <v>0</v>
      </c>
      <c r="J15" s="46">
        <v>0</v>
      </c>
      <c r="K15" s="46">
        <v>0</v>
      </c>
      <c r="L15" s="46">
        <v>0</v>
      </c>
      <c r="M15" s="62">
        <f t="shared" si="1"/>
        <v>0</v>
      </c>
      <c r="N15" s="63">
        <f t="shared" si="4"/>
        <v>8</v>
      </c>
      <c r="O15" s="60" t="s">
        <v>30</v>
      </c>
      <c r="P15" s="46">
        <v>3</v>
      </c>
      <c r="Q15" s="46">
        <v>0</v>
      </c>
      <c r="R15" s="46">
        <v>0</v>
      </c>
      <c r="S15" s="46">
        <v>0</v>
      </c>
      <c r="T15" s="62">
        <f t="shared" si="2"/>
        <v>1.5</v>
      </c>
      <c r="U15" s="63">
        <f t="shared" si="5"/>
        <v>8.5</v>
      </c>
      <c r="W15" s="1" t="s">
        <v>84</v>
      </c>
      <c r="X15" s="80">
        <v>1088</v>
      </c>
      <c r="Y15" s="1" t="s">
        <v>64</v>
      </c>
      <c r="Z15" s="80">
        <v>1007</v>
      </c>
      <c r="AA15" s="1" t="s">
        <v>81</v>
      </c>
      <c r="AB15" s="80">
        <v>0</v>
      </c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0</v>
      </c>
      <c r="E16" s="61">
        <v>0</v>
      </c>
      <c r="F16" s="62">
        <f t="shared" si="0"/>
        <v>0</v>
      </c>
      <c r="G16" s="63">
        <f t="shared" si="3"/>
        <v>8</v>
      </c>
      <c r="H16" s="64" t="s">
        <v>15</v>
      </c>
      <c r="I16" s="46">
        <v>0</v>
      </c>
      <c r="J16" s="46">
        <v>0</v>
      </c>
      <c r="K16" s="46">
        <v>0</v>
      </c>
      <c r="L16" s="46">
        <v>0</v>
      </c>
      <c r="M16" s="62">
        <f t="shared" si="1"/>
        <v>0</v>
      </c>
      <c r="N16" s="63">
        <f t="shared" si="4"/>
        <v>5</v>
      </c>
      <c r="O16" s="64" t="s">
        <v>8</v>
      </c>
      <c r="P16" s="46">
        <v>2</v>
      </c>
      <c r="Q16" s="46">
        <v>0</v>
      </c>
      <c r="R16" s="46">
        <v>0</v>
      </c>
      <c r="S16" s="46">
        <v>0</v>
      </c>
      <c r="T16" s="62">
        <f t="shared" si="2"/>
        <v>1</v>
      </c>
      <c r="U16" s="63">
        <f t="shared" si="5"/>
        <v>8.5</v>
      </c>
      <c r="W16" s="1" t="s">
        <v>82</v>
      </c>
      <c r="X16" s="80">
        <v>1121.5</v>
      </c>
      <c r="Y16" s="1" t="s">
        <v>76</v>
      </c>
      <c r="Z16" s="80">
        <v>1015.5</v>
      </c>
      <c r="AA16" s="1" t="s">
        <v>83</v>
      </c>
      <c r="AB16" s="80">
        <v>0</v>
      </c>
    </row>
    <row r="17" spans="1:28" ht="24" customHeight="1" x14ac:dyDescent="0.2">
      <c r="A17" s="60" t="s">
        <v>40</v>
      </c>
      <c r="B17" s="61">
        <v>6</v>
      </c>
      <c r="C17" s="61">
        <v>0</v>
      </c>
      <c r="D17" s="61">
        <v>0</v>
      </c>
      <c r="E17" s="61">
        <v>0</v>
      </c>
      <c r="F17" s="62">
        <f t="shared" si="0"/>
        <v>3</v>
      </c>
      <c r="G17" s="63">
        <f t="shared" si="3"/>
        <v>7.5</v>
      </c>
      <c r="H17" s="64" t="s">
        <v>18</v>
      </c>
      <c r="I17" s="46">
        <v>1</v>
      </c>
      <c r="J17" s="46">
        <v>0</v>
      </c>
      <c r="K17" s="46">
        <v>0</v>
      </c>
      <c r="L17" s="46">
        <v>0</v>
      </c>
      <c r="M17" s="62">
        <f t="shared" si="1"/>
        <v>0.5</v>
      </c>
      <c r="N17" s="63">
        <f t="shared" si="4"/>
        <v>3.5</v>
      </c>
      <c r="O17" s="64" t="s">
        <v>10</v>
      </c>
      <c r="P17" s="46">
        <v>4</v>
      </c>
      <c r="Q17" s="46">
        <v>0</v>
      </c>
      <c r="R17" s="46">
        <v>0</v>
      </c>
      <c r="S17" s="46">
        <v>0</v>
      </c>
      <c r="T17" s="62">
        <f t="shared" si="2"/>
        <v>2</v>
      </c>
      <c r="U17" s="63">
        <f t="shared" si="5"/>
        <v>6</v>
      </c>
      <c r="W17" s="1" t="s">
        <v>79</v>
      </c>
      <c r="X17" s="80">
        <v>1162.5</v>
      </c>
      <c r="Y17" s="1" t="s">
        <v>74</v>
      </c>
      <c r="Z17" s="80">
        <v>1028.5</v>
      </c>
      <c r="AA17" s="1" t="s">
        <v>86</v>
      </c>
      <c r="AB17" s="80">
        <v>0</v>
      </c>
    </row>
    <row r="18" spans="1:28" ht="24" customHeight="1" x14ac:dyDescent="0.2">
      <c r="A18" s="60" t="s">
        <v>41</v>
      </c>
      <c r="B18" s="61">
        <v>1</v>
      </c>
      <c r="C18" s="61">
        <v>1</v>
      </c>
      <c r="D18" s="61">
        <v>0</v>
      </c>
      <c r="E18" s="61">
        <v>0</v>
      </c>
      <c r="F18" s="62">
        <f t="shared" si="0"/>
        <v>1.5</v>
      </c>
      <c r="G18" s="63">
        <f t="shared" si="3"/>
        <v>7</v>
      </c>
      <c r="H18" s="64" t="s">
        <v>20</v>
      </c>
      <c r="I18" s="46">
        <v>2</v>
      </c>
      <c r="J18" s="46">
        <v>1</v>
      </c>
      <c r="K18" s="46">
        <v>0</v>
      </c>
      <c r="L18" s="46">
        <v>0</v>
      </c>
      <c r="M18" s="62">
        <f t="shared" si="1"/>
        <v>2</v>
      </c>
      <c r="N18" s="63">
        <f t="shared" si="4"/>
        <v>2.5</v>
      </c>
      <c r="O18" s="64" t="s">
        <v>13</v>
      </c>
      <c r="P18" s="46">
        <v>2</v>
      </c>
      <c r="Q18" s="46">
        <v>0</v>
      </c>
      <c r="R18" s="46">
        <v>0</v>
      </c>
      <c r="S18" s="46">
        <v>0</v>
      </c>
      <c r="T18" s="62">
        <f t="shared" si="2"/>
        <v>1</v>
      </c>
      <c r="U18" s="63">
        <f t="shared" si="5"/>
        <v>5.5</v>
      </c>
      <c r="W18" s="1" t="s">
        <v>66</v>
      </c>
      <c r="X18" s="80">
        <v>1171</v>
      </c>
      <c r="Y18" s="1" t="s">
        <v>88</v>
      </c>
      <c r="Z18" s="80">
        <v>1031</v>
      </c>
      <c r="AA18" s="1" t="s">
        <v>69</v>
      </c>
      <c r="AB18" s="80">
        <v>0</v>
      </c>
    </row>
    <row r="19" spans="1:28" ht="24" customHeight="1" thickBot="1" x14ac:dyDescent="0.25">
      <c r="A19" s="67" t="s">
        <v>42</v>
      </c>
      <c r="B19" s="68">
        <v>0</v>
      </c>
      <c r="C19" s="68">
        <v>2</v>
      </c>
      <c r="D19" s="68">
        <v>0</v>
      </c>
      <c r="E19" s="68">
        <v>0</v>
      </c>
      <c r="F19" s="69">
        <f t="shared" si="0"/>
        <v>2</v>
      </c>
      <c r="G19" s="70">
        <f t="shared" si="3"/>
        <v>6.5</v>
      </c>
      <c r="H19" s="71" t="s">
        <v>22</v>
      </c>
      <c r="I19" s="45">
        <v>3</v>
      </c>
      <c r="J19" s="45">
        <v>1</v>
      </c>
      <c r="K19" s="45">
        <v>0</v>
      </c>
      <c r="L19" s="45">
        <v>0</v>
      </c>
      <c r="M19" s="62">
        <f t="shared" si="1"/>
        <v>2.5</v>
      </c>
      <c r="N19" s="63">
        <f>M16+M17+M18+M19</f>
        <v>5</v>
      </c>
      <c r="O19" s="64" t="s">
        <v>16</v>
      </c>
      <c r="P19" s="46">
        <v>2</v>
      </c>
      <c r="Q19" s="46">
        <v>2</v>
      </c>
      <c r="R19" s="46">
        <v>0</v>
      </c>
      <c r="S19" s="46">
        <v>0</v>
      </c>
      <c r="T19" s="62">
        <f t="shared" si="2"/>
        <v>3</v>
      </c>
      <c r="U19" s="63">
        <f t="shared" si="5"/>
        <v>7</v>
      </c>
      <c r="W19" s="1" t="s">
        <v>65</v>
      </c>
      <c r="X19" s="80">
        <v>1205.5</v>
      </c>
      <c r="Y19" s="1" t="s">
        <v>90</v>
      </c>
      <c r="Z19" s="80">
        <v>1036.5</v>
      </c>
      <c r="AA19" s="1" t="s">
        <v>91</v>
      </c>
      <c r="AB19" s="80">
        <v>0</v>
      </c>
    </row>
    <row r="20" spans="1:28" ht="24" customHeight="1" x14ac:dyDescent="0.2">
      <c r="A20" s="64" t="s">
        <v>27</v>
      </c>
      <c r="B20" s="158">
        <v>1</v>
      </c>
      <c r="C20" s="158">
        <v>0</v>
      </c>
      <c r="D20" s="158">
        <v>0</v>
      </c>
      <c r="E20" s="158">
        <v>0</v>
      </c>
      <c r="F20" s="72">
        <f t="shared" si="0"/>
        <v>0.5</v>
      </c>
      <c r="G20" s="73"/>
      <c r="H20" s="64" t="s">
        <v>24</v>
      </c>
      <c r="I20" s="46">
        <v>1</v>
      </c>
      <c r="J20" s="46">
        <v>1</v>
      </c>
      <c r="K20" s="46">
        <v>0</v>
      </c>
      <c r="L20" s="46">
        <v>0</v>
      </c>
      <c r="M20" s="72">
        <f t="shared" si="1"/>
        <v>1.5</v>
      </c>
      <c r="N20" s="63">
        <f>M17+M18+M19+M20</f>
        <v>6.5</v>
      </c>
      <c r="O20" s="64" t="s">
        <v>45</v>
      </c>
      <c r="P20" s="45">
        <v>2</v>
      </c>
      <c r="Q20" s="45">
        <v>0</v>
      </c>
      <c r="R20" s="45">
        <v>0</v>
      </c>
      <c r="S20" s="45">
        <v>0</v>
      </c>
      <c r="T20" s="72">
        <f t="shared" si="2"/>
        <v>1</v>
      </c>
      <c r="U20" s="63">
        <f t="shared" si="5"/>
        <v>7</v>
      </c>
      <c r="W20" s="1"/>
      <c r="X20" s="1"/>
      <c r="Y20" s="1" t="s">
        <v>92</v>
      </c>
      <c r="Z20" s="80">
        <v>1058.5</v>
      </c>
      <c r="AA20" s="1" t="s">
        <v>70</v>
      </c>
      <c r="AB20" s="80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1</v>
      </c>
      <c r="D21" s="61">
        <v>0</v>
      </c>
      <c r="E21" s="61">
        <v>0</v>
      </c>
      <c r="F21" s="62">
        <f t="shared" si="0"/>
        <v>1.5</v>
      </c>
      <c r="G21" s="74"/>
      <c r="H21" s="71" t="s">
        <v>25</v>
      </c>
      <c r="I21" s="46">
        <v>1</v>
      </c>
      <c r="J21" s="46">
        <v>3</v>
      </c>
      <c r="K21" s="46">
        <v>0</v>
      </c>
      <c r="L21" s="46"/>
      <c r="M21" s="62">
        <f t="shared" si="1"/>
        <v>3.5</v>
      </c>
      <c r="N21" s="63">
        <f>M18+M19+M20+M21</f>
        <v>9.5</v>
      </c>
      <c r="O21" s="67" t="s">
        <v>46</v>
      </c>
      <c r="P21" s="47">
        <v>2</v>
      </c>
      <c r="Q21" s="47">
        <v>0</v>
      </c>
      <c r="R21" s="47">
        <v>0</v>
      </c>
      <c r="S21" s="47">
        <v>0</v>
      </c>
      <c r="T21" s="69">
        <f t="shared" si="2"/>
        <v>1</v>
      </c>
      <c r="U21" s="70">
        <f t="shared" si="5"/>
        <v>6</v>
      </c>
      <c r="W21" s="1"/>
      <c r="X21" s="1"/>
      <c r="Y21" s="1" t="s">
        <v>71</v>
      </c>
      <c r="Z21" s="80">
        <v>1091.5</v>
      </c>
      <c r="AA21" s="1" t="s">
        <v>72</v>
      </c>
      <c r="AB21" s="80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1</v>
      </c>
      <c r="D22" s="61">
        <v>0</v>
      </c>
      <c r="E22" s="61">
        <v>0</v>
      </c>
      <c r="F22" s="62">
        <f t="shared" si="0"/>
        <v>3.5</v>
      </c>
      <c r="G22" s="63"/>
      <c r="H22" s="67" t="s">
        <v>26</v>
      </c>
      <c r="I22" s="47">
        <v>0</v>
      </c>
      <c r="J22" s="47">
        <v>1</v>
      </c>
      <c r="K22" s="47">
        <v>0</v>
      </c>
      <c r="L22" s="47">
        <v>0</v>
      </c>
      <c r="M22" s="62">
        <f t="shared" si="1"/>
        <v>1</v>
      </c>
      <c r="N22" s="70">
        <f>M19+M20+M21+M22</f>
        <v>8.5</v>
      </c>
      <c r="O22" s="64"/>
      <c r="P22" s="158"/>
      <c r="Q22" s="158"/>
      <c r="R22" s="158"/>
      <c r="S22" s="158"/>
      <c r="T22" s="72"/>
      <c r="U22" s="75"/>
      <c r="W22" s="1"/>
      <c r="X22" s="1"/>
      <c r="Y22" s="1" t="s">
        <v>93</v>
      </c>
      <c r="Z22" s="80">
        <v>1132</v>
      </c>
      <c r="AA22" s="1"/>
      <c r="AB22" s="80"/>
    </row>
    <row r="23" spans="1:28" ht="13.5" customHeight="1" x14ac:dyDescent="0.2">
      <c r="A23" s="201" t="s">
        <v>47</v>
      </c>
      <c r="B23" s="202"/>
      <c r="C23" s="205" t="s">
        <v>50</v>
      </c>
      <c r="D23" s="206"/>
      <c r="E23" s="206"/>
      <c r="F23" s="207"/>
      <c r="G23" s="88">
        <f>MAX(G13:G19)</f>
        <v>12.5</v>
      </c>
      <c r="H23" s="211" t="s">
        <v>48</v>
      </c>
      <c r="I23" s="212"/>
      <c r="J23" s="208" t="s">
        <v>50</v>
      </c>
      <c r="K23" s="209"/>
      <c r="L23" s="209"/>
      <c r="M23" s="210"/>
      <c r="N23" s="89">
        <f>MAX(N10:N22)</f>
        <v>14.5</v>
      </c>
      <c r="O23" s="201" t="s">
        <v>49</v>
      </c>
      <c r="P23" s="202"/>
      <c r="Q23" s="205" t="s">
        <v>50</v>
      </c>
      <c r="R23" s="206"/>
      <c r="S23" s="206"/>
      <c r="T23" s="207"/>
      <c r="U23" s="88">
        <f>MAX(U13:U21)</f>
        <v>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2" t="s">
        <v>73</v>
      </c>
      <c r="D24" s="85"/>
      <c r="E24" s="85"/>
      <c r="F24" s="86" t="s">
        <v>79</v>
      </c>
      <c r="G24" s="87"/>
      <c r="H24" s="203"/>
      <c r="I24" s="204"/>
      <c r="J24" s="82" t="s">
        <v>73</v>
      </c>
      <c r="K24" s="85"/>
      <c r="L24" s="85"/>
      <c r="M24" s="86" t="s">
        <v>75</v>
      </c>
      <c r="N24" s="87"/>
      <c r="O24" s="203"/>
      <c r="P24" s="204"/>
      <c r="Q24" s="82" t="s">
        <v>73</v>
      </c>
      <c r="R24" s="85"/>
      <c r="S24" s="85"/>
      <c r="T24" s="86" t="s">
        <v>83</v>
      </c>
      <c r="U24" s="87"/>
      <c r="W24" s="1"/>
      <c r="X24" s="1"/>
      <c r="Y24" s="90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8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8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AB82" t="s">
        <v>149</v>
      </c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40 X CARRERA 23B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0</v>
      </c>
      <c r="M6" s="178"/>
      <c r="N6" s="178"/>
      <c r="O6" s="12"/>
      <c r="P6" s="173" t="s">
        <v>58</v>
      </c>
      <c r="Q6" s="173"/>
      <c r="R6" s="173"/>
      <c r="S6" s="213">
        <f>'G-1'!S6:U6</f>
        <v>42437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'G-1'!B10+'G-2'!B10+'G-3'!B10+'G-4'!B10</f>
        <v>40</v>
      </c>
      <c r="C10" s="46">
        <f>'G-1'!C10+'G-2'!C10+'G-3'!C10+'G-4'!C10</f>
        <v>54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74</v>
      </c>
      <c r="G10" s="2"/>
      <c r="H10" s="19" t="s">
        <v>4</v>
      </c>
      <c r="I10" s="46">
        <f>'G-1'!I10+'G-2'!I10+'G-3'!I10+'G-4'!I10</f>
        <v>46</v>
      </c>
      <c r="J10" s="46">
        <f>'G-1'!J10+'G-2'!J10+'G-3'!J10+'G-4'!J10</f>
        <v>53</v>
      </c>
      <c r="K10" s="46">
        <f>'G-1'!K10+'G-2'!K10+'G-3'!K10+'G-4'!K10</f>
        <v>1</v>
      </c>
      <c r="L10" s="46">
        <f>'G-1'!L10+'G-2'!L10+'G-3'!L10+'G-4'!L10</f>
        <v>4</v>
      </c>
      <c r="M10" s="6">
        <f t="shared" ref="M10:M22" si="1">I10*0.5+J10*1+K10*2+L10*2.5</f>
        <v>88</v>
      </c>
      <c r="N10" s="9">
        <f>F20+F21+F22+M10</f>
        <v>290.5</v>
      </c>
      <c r="O10" s="19" t="s">
        <v>43</v>
      </c>
      <c r="P10" s="46">
        <f>'G-1'!P10+'G-2'!P10+'G-3'!P10+'G-4'!P10</f>
        <v>22</v>
      </c>
      <c r="Q10" s="46">
        <f>'G-1'!Q10+'G-2'!Q10+'G-3'!Q10+'G-4'!Q10</f>
        <v>35</v>
      </c>
      <c r="R10" s="46">
        <f>'G-1'!R10+'G-2'!R10+'G-3'!R10+'G-4'!R10</f>
        <v>1</v>
      </c>
      <c r="S10" s="46">
        <f>'G-1'!S10+'G-2'!S10+'G-3'!S10+'G-4'!S10</f>
        <v>2</v>
      </c>
      <c r="T10" s="6">
        <f t="shared" ref="T10:T21" si="2">P10*0.5+Q10*1+R10*2+S10*2.5</f>
        <v>53</v>
      </c>
      <c r="U10" s="10"/>
      <c r="W10" s="1"/>
      <c r="X10" s="1"/>
      <c r="Y10" s="1" t="s">
        <v>67</v>
      </c>
      <c r="Z10" s="80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50</v>
      </c>
      <c r="C11" s="46">
        <f>'G-1'!C11+'G-2'!C11+'G-3'!C11+'G-4'!C11</f>
        <v>54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81.5</v>
      </c>
      <c r="G11" s="2"/>
      <c r="H11" s="19" t="s">
        <v>5</v>
      </c>
      <c r="I11" s="46">
        <f>'G-1'!I11+'G-2'!I11+'G-3'!I11+'G-4'!I11</f>
        <v>36</v>
      </c>
      <c r="J11" s="46">
        <f>'G-1'!J11+'G-2'!J11+'G-3'!J11+'G-4'!J11</f>
        <v>66</v>
      </c>
      <c r="K11" s="46">
        <f>'G-1'!K11+'G-2'!K11+'G-3'!K11+'G-4'!K11</f>
        <v>1</v>
      </c>
      <c r="L11" s="46">
        <f>'G-1'!L11+'G-2'!L11+'G-3'!L11+'G-4'!L11</f>
        <v>3</v>
      </c>
      <c r="M11" s="6">
        <f t="shared" si="1"/>
        <v>93.5</v>
      </c>
      <c r="N11" s="9">
        <f>F21+F22+M10+M11</f>
        <v>331</v>
      </c>
      <c r="O11" s="19" t="s">
        <v>44</v>
      </c>
      <c r="P11" s="46">
        <f>'G-1'!P11+'G-2'!P11+'G-3'!P11+'G-4'!P11</f>
        <v>34</v>
      </c>
      <c r="Q11" s="46">
        <f>'G-1'!Q11+'G-2'!Q11+'G-3'!Q11+'G-4'!Q11</f>
        <v>42</v>
      </c>
      <c r="R11" s="46">
        <f>'G-1'!R11+'G-2'!R11+'G-3'!R11+'G-4'!R11</f>
        <v>1</v>
      </c>
      <c r="S11" s="46">
        <f>'G-1'!S11+'G-2'!S11+'G-3'!S11+'G-4'!S11</f>
        <v>2</v>
      </c>
      <c r="T11" s="6">
        <f t="shared" si="2"/>
        <v>66</v>
      </c>
      <c r="U11" s="2"/>
      <c r="W11" s="1"/>
      <c r="X11" s="1"/>
      <c r="Y11" s="1" t="s">
        <v>68</v>
      </c>
      <c r="Z11" s="80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59</v>
      </c>
      <c r="C12" s="46">
        <f>'G-1'!C12+'G-2'!C12+'G-3'!C12+'G-4'!C12</f>
        <v>62</v>
      </c>
      <c r="D12" s="46">
        <f>'G-1'!D12+'G-2'!D12+'G-3'!D12+'G-4'!D12</f>
        <v>1</v>
      </c>
      <c r="E12" s="46">
        <f>'G-1'!E12+'G-2'!E12+'G-3'!E12+'G-4'!E12</f>
        <v>8</v>
      </c>
      <c r="F12" s="6">
        <f t="shared" si="0"/>
        <v>113.5</v>
      </c>
      <c r="G12" s="2"/>
      <c r="H12" s="19" t="s">
        <v>6</v>
      </c>
      <c r="I12" s="46">
        <f>'G-1'!I12+'G-2'!I12+'G-3'!I12+'G-4'!I12</f>
        <v>40</v>
      </c>
      <c r="J12" s="46">
        <f>'G-1'!J12+'G-2'!J12+'G-3'!J12+'G-4'!J12</f>
        <v>58</v>
      </c>
      <c r="K12" s="46">
        <f>'G-1'!K12+'G-2'!K12+'G-3'!K12+'G-4'!K12</f>
        <v>1</v>
      </c>
      <c r="L12" s="46">
        <f>'G-1'!L12+'G-2'!L12+'G-3'!L12+'G-4'!L12</f>
        <v>2</v>
      </c>
      <c r="M12" s="6">
        <f t="shared" si="1"/>
        <v>85</v>
      </c>
      <c r="N12" s="2">
        <f>F22+M10+M11+M12</f>
        <v>351</v>
      </c>
      <c r="O12" s="19" t="s">
        <v>32</v>
      </c>
      <c r="P12" s="46">
        <f>'G-1'!P12+'G-2'!P12+'G-3'!P12+'G-4'!P12</f>
        <v>37</v>
      </c>
      <c r="Q12" s="46">
        <f>'G-1'!Q12+'G-2'!Q12+'G-3'!Q12+'G-4'!Q12</f>
        <v>42</v>
      </c>
      <c r="R12" s="46">
        <f>'G-1'!R12+'G-2'!R12+'G-3'!R12+'G-4'!R12</f>
        <v>0</v>
      </c>
      <c r="S12" s="46">
        <f>'G-1'!S12+'G-2'!S12+'G-3'!S12+'G-4'!S12</f>
        <v>2</v>
      </c>
      <c r="T12" s="6">
        <f t="shared" si="2"/>
        <v>65.5</v>
      </c>
      <c r="U12" s="2"/>
      <c r="W12" s="1"/>
      <c r="X12" s="1"/>
      <c r="Y12" s="1" t="s">
        <v>80</v>
      </c>
      <c r="Z12" s="80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39</v>
      </c>
      <c r="C13" s="46">
        <f>'G-1'!C13+'G-2'!C13+'G-3'!C13+'G-4'!C13</f>
        <v>62</v>
      </c>
      <c r="D13" s="46">
        <f>'G-1'!D13+'G-2'!D13+'G-3'!D13+'G-4'!D13</f>
        <v>1</v>
      </c>
      <c r="E13" s="46">
        <f>'G-1'!E13+'G-2'!E13+'G-3'!E13+'G-4'!E13</f>
        <v>2</v>
      </c>
      <c r="F13" s="6">
        <f t="shared" si="0"/>
        <v>88.5</v>
      </c>
      <c r="G13" s="2">
        <f t="shared" ref="G13:G19" si="3">F10+F11+F12+F13</f>
        <v>357.5</v>
      </c>
      <c r="H13" s="19" t="s">
        <v>7</v>
      </c>
      <c r="I13" s="46">
        <f>'G-1'!I13+'G-2'!I13+'G-3'!I13+'G-4'!I13</f>
        <v>52</v>
      </c>
      <c r="J13" s="46">
        <f>'G-1'!J13+'G-2'!J13+'G-3'!J13+'G-4'!J13</f>
        <v>49</v>
      </c>
      <c r="K13" s="46">
        <f>'G-1'!K13+'G-2'!K13+'G-3'!K13+'G-4'!K13</f>
        <v>0</v>
      </c>
      <c r="L13" s="46">
        <f>'G-1'!L13+'G-2'!L13+'G-3'!L13+'G-4'!L13</f>
        <v>1</v>
      </c>
      <c r="M13" s="6">
        <f t="shared" si="1"/>
        <v>77.5</v>
      </c>
      <c r="N13" s="2">
        <f t="shared" ref="N13:N18" si="4">M10+M11+M12+M13</f>
        <v>344</v>
      </c>
      <c r="O13" s="19" t="s">
        <v>33</v>
      </c>
      <c r="P13" s="46">
        <f>'G-1'!P13+'G-2'!P13+'G-3'!P13+'G-4'!P13</f>
        <v>48</v>
      </c>
      <c r="Q13" s="46">
        <f>'G-1'!Q13+'G-2'!Q13+'G-3'!Q13+'G-4'!Q13</f>
        <v>55</v>
      </c>
      <c r="R13" s="46">
        <f>'G-1'!R13+'G-2'!R13+'G-3'!R13+'G-4'!R13</f>
        <v>0</v>
      </c>
      <c r="S13" s="46">
        <f>'G-1'!S13+'G-2'!S13+'G-3'!S13+'G-4'!S13</f>
        <v>2</v>
      </c>
      <c r="T13" s="6">
        <f t="shared" si="2"/>
        <v>84</v>
      </c>
      <c r="U13" s="2">
        <f t="shared" ref="U13:U21" si="5">T10+T11+T12+T13</f>
        <v>268.5</v>
      </c>
      <c r="W13" s="1" t="s">
        <v>84</v>
      </c>
      <c r="X13" s="80">
        <v>2015.5</v>
      </c>
      <c r="Y13" s="1" t="s">
        <v>85</v>
      </c>
      <c r="Z13" s="80">
        <v>1769</v>
      </c>
      <c r="AA13" s="1" t="s">
        <v>77</v>
      </c>
      <c r="AB13" s="80">
        <v>0</v>
      </c>
    </row>
    <row r="14" spans="1:28" ht="24" customHeight="1" x14ac:dyDescent="0.2">
      <c r="A14" s="18" t="s">
        <v>21</v>
      </c>
      <c r="B14" s="46">
        <f>'G-1'!B14+'G-2'!B14+'G-3'!B14+'G-4'!B14</f>
        <v>44</v>
      </c>
      <c r="C14" s="46">
        <f>'G-1'!C14+'G-2'!C14+'G-3'!C14+'G-4'!C14</f>
        <v>50</v>
      </c>
      <c r="D14" s="46">
        <f>'G-1'!D14+'G-2'!D14+'G-3'!D14+'G-4'!D14</f>
        <v>0</v>
      </c>
      <c r="E14" s="46">
        <f>'G-1'!E14+'G-2'!E14+'G-3'!E14+'G-4'!E14</f>
        <v>4</v>
      </c>
      <c r="F14" s="6">
        <f t="shared" si="0"/>
        <v>82</v>
      </c>
      <c r="G14" s="2">
        <f t="shared" si="3"/>
        <v>365.5</v>
      </c>
      <c r="H14" s="19" t="s">
        <v>9</v>
      </c>
      <c r="I14" s="46">
        <f>'G-1'!I14+'G-2'!I14+'G-3'!I14+'G-4'!I14</f>
        <v>32</v>
      </c>
      <c r="J14" s="46">
        <f>'G-1'!J14+'G-2'!J14+'G-3'!J14+'G-4'!J14</f>
        <v>43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64</v>
      </c>
      <c r="N14" s="2">
        <f t="shared" si="4"/>
        <v>320</v>
      </c>
      <c r="O14" s="19" t="s">
        <v>29</v>
      </c>
      <c r="P14" s="46">
        <f>'G-1'!P14+'G-2'!P14+'G-3'!P14+'G-4'!P14</f>
        <v>34</v>
      </c>
      <c r="Q14" s="46">
        <f>'G-1'!Q14+'G-2'!Q14+'G-3'!Q14+'G-4'!Q14</f>
        <v>44</v>
      </c>
      <c r="R14" s="46">
        <f>'G-1'!R14+'G-2'!R14+'G-3'!R14+'G-4'!R14</f>
        <v>0</v>
      </c>
      <c r="S14" s="46">
        <f>'G-1'!S14+'G-2'!S14+'G-3'!S14+'G-4'!S14</f>
        <v>3</v>
      </c>
      <c r="T14" s="6">
        <f t="shared" si="2"/>
        <v>68.5</v>
      </c>
      <c r="U14" s="2">
        <f t="shared" si="5"/>
        <v>284</v>
      </c>
      <c r="W14" s="1" t="s">
        <v>89</v>
      </c>
      <c r="X14" s="80">
        <v>2044.5</v>
      </c>
      <c r="Y14" s="1" t="s">
        <v>75</v>
      </c>
      <c r="Z14" s="80">
        <v>1803.5</v>
      </c>
      <c r="AA14" s="1" t="s">
        <v>78</v>
      </c>
      <c r="AB14" s="80">
        <v>0</v>
      </c>
    </row>
    <row r="15" spans="1:28" ht="24" customHeight="1" x14ac:dyDescent="0.2">
      <c r="A15" s="18" t="s">
        <v>23</v>
      </c>
      <c r="B15" s="46">
        <f>'G-1'!B15+'G-2'!B15+'G-3'!B15+'G-4'!B15</f>
        <v>41</v>
      </c>
      <c r="C15" s="46">
        <f>'G-1'!C15+'G-2'!C15+'G-3'!C15+'G-4'!C15</f>
        <v>51</v>
      </c>
      <c r="D15" s="46">
        <f>'G-1'!D15+'G-2'!D15+'G-3'!D15+'G-4'!D15</f>
        <v>0</v>
      </c>
      <c r="E15" s="46">
        <f>'G-1'!E15+'G-2'!E15+'G-3'!E15+'G-4'!E15</f>
        <v>5</v>
      </c>
      <c r="F15" s="6">
        <f t="shared" si="0"/>
        <v>84</v>
      </c>
      <c r="G15" s="2">
        <f t="shared" si="3"/>
        <v>368</v>
      </c>
      <c r="H15" s="19" t="s">
        <v>12</v>
      </c>
      <c r="I15" s="46">
        <f>'G-1'!I15+'G-2'!I15+'G-3'!I15+'G-4'!I15</f>
        <v>24</v>
      </c>
      <c r="J15" s="46">
        <f>'G-1'!J15+'G-2'!J15+'G-3'!J15+'G-4'!J15</f>
        <v>43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55</v>
      </c>
      <c r="N15" s="2">
        <f t="shared" si="4"/>
        <v>281.5</v>
      </c>
      <c r="O15" s="18" t="s">
        <v>30</v>
      </c>
      <c r="P15" s="46">
        <f>'G-1'!P15+'G-2'!P15+'G-3'!P15+'G-4'!P15</f>
        <v>42</v>
      </c>
      <c r="Q15" s="46">
        <f>'G-1'!Q15+'G-2'!Q15+'G-3'!Q15+'G-4'!Q15</f>
        <v>52</v>
      </c>
      <c r="R15" s="46">
        <f>'G-1'!R15+'G-2'!R15+'G-3'!R15+'G-4'!R15</f>
        <v>0</v>
      </c>
      <c r="S15" s="46">
        <f>'G-1'!S15+'G-2'!S15+'G-3'!S15+'G-4'!S15</f>
        <v>3</v>
      </c>
      <c r="T15" s="6">
        <f t="shared" si="2"/>
        <v>80.5</v>
      </c>
      <c r="U15" s="2">
        <f t="shared" si="5"/>
        <v>298.5</v>
      </c>
      <c r="W15" s="1" t="s">
        <v>87</v>
      </c>
      <c r="X15" s="80">
        <v>2047</v>
      </c>
      <c r="Y15" s="1" t="s">
        <v>64</v>
      </c>
      <c r="Z15" s="80">
        <v>1810.5</v>
      </c>
      <c r="AA15" s="1" t="s">
        <v>81</v>
      </c>
      <c r="AB15" s="80">
        <v>0</v>
      </c>
    </row>
    <row r="16" spans="1:28" ht="24" customHeight="1" x14ac:dyDescent="0.2">
      <c r="A16" s="18" t="s">
        <v>39</v>
      </c>
      <c r="B16" s="46">
        <f>'G-1'!B16+'G-2'!B16+'G-3'!B16+'G-4'!B16</f>
        <v>44</v>
      </c>
      <c r="C16" s="46">
        <f>'G-1'!C16+'G-2'!C16+'G-3'!C16+'G-4'!C16</f>
        <v>57</v>
      </c>
      <c r="D16" s="46">
        <f>'G-1'!D16+'G-2'!D16+'G-3'!D16+'G-4'!D16</f>
        <v>0</v>
      </c>
      <c r="E16" s="46">
        <f>'G-1'!E16+'G-2'!E16+'G-3'!E16+'G-4'!E16</f>
        <v>6</v>
      </c>
      <c r="F16" s="6">
        <f t="shared" si="0"/>
        <v>94</v>
      </c>
      <c r="G16" s="2">
        <f t="shared" si="3"/>
        <v>348.5</v>
      </c>
      <c r="H16" s="19" t="s">
        <v>15</v>
      </c>
      <c r="I16" s="46">
        <f>'G-1'!I16+'G-2'!I16+'G-3'!I16+'G-4'!I16</f>
        <v>33</v>
      </c>
      <c r="J16" s="46">
        <f>'G-1'!J16+'G-2'!J16+'G-3'!J16+'G-4'!J16</f>
        <v>43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62</v>
      </c>
      <c r="N16" s="2">
        <f t="shared" si="4"/>
        <v>258.5</v>
      </c>
      <c r="O16" s="19" t="s">
        <v>8</v>
      </c>
      <c r="P16" s="46">
        <f>'G-1'!P16+'G-2'!P16+'G-3'!P16+'G-4'!P16</f>
        <v>64</v>
      </c>
      <c r="Q16" s="46">
        <f>'G-1'!Q16+'G-2'!Q16+'G-3'!Q16+'G-4'!Q16</f>
        <v>44</v>
      </c>
      <c r="R16" s="46">
        <f>'G-1'!R16+'G-2'!R16+'G-3'!R16+'G-4'!R16</f>
        <v>1</v>
      </c>
      <c r="S16" s="46">
        <f>'G-1'!S16+'G-2'!S16+'G-3'!S16+'G-4'!S16</f>
        <v>2</v>
      </c>
      <c r="T16" s="6">
        <f t="shared" si="2"/>
        <v>83</v>
      </c>
      <c r="U16" s="2">
        <f t="shared" si="5"/>
        <v>316</v>
      </c>
      <c r="W16" s="1" t="s">
        <v>82</v>
      </c>
      <c r="X16" s="80">
        <v>2067.5</v>
      </c>
      <c r="Y16" s="1" t="s">
        <v>76</v>
      </c>
      <c r="Z16" s="80">
        <v>1832</v>
      </c>
      <c r="AA16" s="1" t="s">
        <v>83</v>
      </c>
      <c r="AB16" s="80">
        <v>0</v>
      </c>
    </row>
    <row r="17" spans="1:28" ht="24" customHeight="1" x14ac:dyDescent="0.2">
      <c r="A17" s="18" t="s">
        <v>40</v>
      </c>
      <c r="B17" s="46">
        <f>'G-1'!B17+'G-2'!B17+'G-3'!B17+'G-4'!B17</f>
        <v>38</v>
      </c>
      <c r="C17" s="46">
        <f>'G-1'!C17+'G-2'!C17+'G-3'!C17+'G-4'!C17</f>
        <v>45</v>
      </c>
      <c r="D17" s="46">
        <f>'G-1'!D17+'G-2'!D17+'G-3'!D17+'G-4'!D17</f>
        <v>1</v>
      </c>
      <c r="E17" s="46">
        <f>'G-1'!E17+'G-2'!E17+'G-3'!E17+'G-4'!E17</f>
        <v>3</v>
      </c>
      <c r="F17" s="6">
        <f t="shared" si="0"/>
        <v>73.5</v>
      </c>
      <c r="G17" s="2">
        <f t="shared" si="3"/>
        <v>333.5</v>
      </c>
      <c r="H17" s="19" t="s">
        <v>18</v>
      </c>
      <c r="I17" s="46">
        <f>'G-1'!I17+'G-2'!I17+'G-3'!I17+'G-4'!I17</f>
        <v>26</v>
      </c>
      <c r="J17" s="46">
        <f>'G-1'!J17+'G-2'!J17+'G-3'!J17+'G-4'!J17</f>
        <v>35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48</v>
      </c>
      <c r="N17" s="2">
        <f t="shared" si="4"/>
        <v>229</v>
      </c>
      <c r="O17" s="19" t="s">
        <v>10</v>
      </c>
      <c r="P17" s="46">
        <f>'G-1'!P17+'G-2'!P17+'G-3'!P17+'G-4'!P17</f>
        <v>54</v>
      </c>
      <c r="Q17" s="46">
        <f>'G-1'!Q17+'G-2'!Q17+'G-3'!Q17+'G-4'!Q17</f>
        <v>79</v>
      </c>
      <c r="R17" s="46">
        <f>'G-1'!R17+'G-2'!R17+'G-3'!R17+'G-4'!R17</f>
        <v>0</v>
      </c>
      <c r="S17" s="46">
        <f>'G-1'!S17+'G-2'!S17+'G-3'!S17+'G-4'!S17</f>
        <v>1</v>
      </c>
      <c r="T17" s="6">
        <f t="shared" si="2"/>
        <v>108.5</v>
      </c>
      <c r="U17" s="2">
        <f t="shared" si="5"/>
        <v>340.5</v>
      </c>
      <c r="W17" s="1" t="s">
        <v>79</v>
      </c>
      <c r="X17" s="80">
        <v>2079.5</v>
      </c>
      <c r="Y17" s="1" t="s">
        <v>74</v>
      </c>
      <c r="Z17" s="80">
        <v>1838.5</v>
      </c>
      <c r="AA17" s="1" t="s">
        <v>86</v>
      </c>
      <c r="AB17" s="80">
        <v>0</v>
      </c>
    </row>
    <row r="18" spans="1:28" ht="24" customHeight="1" x14ac:dyDescent="0.2">
      <c r="A18" s="18" t="s">
        <v>41</v>
      </c>
      <c r="B18" s="46">
        <f>'G-1'!B18+'G-2'!B18+'G-3'!B18+'G-4'!B18</f>
        <v>28</v>
      </c>
      <c r="C18" s="46">
        <f>'G-1'!C18+'G-2'!C18+'G-3'!C18+'G-4'!C18</f>
        <v>49</v>
      </c>
      <c r="D18" s="46">
        <f>'G-1'!D18+'G-2'!D18+'G-3'!D18+'G-4'!D18</f>
        <v>0</v>
      </c>
      <c r="E18" s="46">
        <f>'G-1'!E18+'G-2'!E18+'G-3'!E18+'G-4'!E18</f>
        <v>1</v>
      </c>
      <c r="F18" s="6">
        <f t="shared" si="0"/>
        <v>65.5</v>
      </c>
      <c r="G18" s="2">
        <f t="shared" si="3"/>
        <v>317</v>
      </c>
      <c r="H18" s="19" t="s">
        <v>20</v>
      </c>
      <c r="I18" s="46">
        <f>'G-1'!I18+'G-2'!I18+'G-3'!I18+'G-4'!I18</f>
        <v>37</v>
      </c>
      <c r="J18" s="46">
        <f>'G-1'!J18+'G-2'!J18+'G-3'!J18+'G-4'!J18</f>
        <v>52</v>
      </c>
      <c r="K18" s="46">
        <f>'G-1'!K18+'G-2'!K18+'G-3'!K18+'G-4'!K18</f>
        <v>1</v>
      </c>
      <c r="L18" s="46">
        <f>'G-1'!L18+'G-2'!L18+'G-3'!L18+'G-4'!L18</f>
        <v>4</v>
      </c>
      <c r="M18" s="6">
        <f t="shared" si="1"/>
        <v>82.5</v>
      </c>
      <c r="N18" s="2">
        <f t="shared" si="4"/>
        <v>247.5</v>
      </c>
      <c r="O18" s="19" t="s">
        <v>13</v>
      </c>
      <c r="P18" s="46">
        <f>'G-1'!P18+'G-2'!P18+'G-3'!P18+'G-4'!P18</f>
        <v>51</v>
      </c>
      <c r="Q18" s="46">
        <f>'G-1'!Q18+'G-2'!Q18+'G-3'!Q18+'G-4'!Q18</f>
        <v>75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103</v>
      </c>
      <c r="U18" s="2">
        <f t="shared" si="5"/>
        <v>375</v>
      </c>
      <c r="W18" s="1" t="s">
        <v>66</v>
      </c>
      <c r="X18" s="80">
        <v>2112.5</v>
      </c>
      <c r="Y18" s="1" t="s">
        <v>90</v>
      </c>
      <c r="Z18" s="80">
        <v>1862.5</v>
      </c>
      <c r="AA18" s="1" t="s">
        <v>69</v>
      </c>
      <c r="AB18" s="80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36</v>
      </c>
      <c r="C19" s="46">
        <f>'G-1'!C19+'G-2'!C19+'G-3'!C19+'G-4'!C19</f>
        <v>41</v>
      </c>
      <c r="D19" s="46">
        <f>'G-1'!D19+'G-2'!D19+'G-3'!D19+'G-4'!D19</f>
        <v>0</v>
      </c>
      <c r="E19" s="46">
        <f>'G-1'!E19+'G-2'!E19+'G-3'!E19+'G-4'!E19</f>
        <v>1</v>
      </c>
      <c r="F19" s="7">
        <f t="shared" si="0"/>
        <v>61.5</v>
      </c>
      <c r="G19" s="3">
        <f t="shared" si="3"/>
        <v>294.5</v>
      </c>
      <c r="H19" s="20" t="s">
        <v>22</v>
      </c>
      <c r="I19" s="46">
        <f>'G-1'!I19+'G-2'!I19+'G-3'!I19+'G-4'!I19</f>
        <v>43</v>
      </c>
      <c r="J19" s="46">
        <f>'G-1'!J19+'G-2'!J19+'G-3'!J19+'G-4'!J19</f>
        <v>57</v>
      </c>
      <c r="K19" s="46">
        <f>'G-1'!K19+'G-2'!K19+'G-3'!K19+'G-4'!K19</f>
        <v>1</v>
      </c>
      <c r="L19" s="46">
        <f>'G-1'!L19+'G-2'!L19+'G-3'!L19+'G-4'!L19</f>
        <v>2</v>
      </c>
      <c r="M19" s="6">
        <f t="shared" si="1"/>
        <v>85.5</v>
      </c>
      <c r="N19" s="2">
        <f>M16+M17+M18+M19</f>
        <v>278</v>
      </c>
      <c r="O19" s="19" t="s">
        <v>16</v>
      </c>
      <c r="P19" s="46">
        <f>'G-1'!P19+'G-2'!P19+'G-3'!P19+'G-4'!P19</f>
        <v>49</v>
      </c>
      <c r="Q19" s="46">
        <f>'G-1'!Q19+'G-2'!Q19+'G-3'!Q19+'G-4'!Q19</f>
        <v>72</v>
      </c>
      <c r="R19" s="46">
        <f>'G-1'!R19+'G-2'!R19+'G-3'!R19+'G-4'!R19</f>
        <v>1</v>
      </c>
      <c r="S19" s="46">
        <f>'G-1'!S19+'G-2'!S19+'G-3'!S19+'G-4'!S19</f>
        <v>0</v>
      </c>
      <c r="T19" s="6">
        <f t="shared" si="2"/>
        <v>98.5</v>
      </c>
      <c r="U19" s="2">
        <f t="shared" si="5"/>
        <v>393</v>
      </c>
      <c r="W19" s="1" t="s">
        <v>65</v>
      </c>
      <c r="X19" s="80">
        <v>2147.5</v>
      </c>
      <c r="Y19" s="1" t="s">
        <v>88</v>
      </c>
      <c r="Z19" s="80">
        <v>1876.5</v>
      </c>
      <c r="AA19" s="1" t="s">
        <v>91</v>
      </c>
      <c r="AB19" s="80">
        <v>0</v>
      </c>
    </row>
    <row r="20" spans="1:28" ht="24" customHeight="1" x14ac:dyDescent="0.2">
      <c r="A20" s="19" t="s">
        <v>27</v>
      </c>
      <c r="B20" s="46">
        <f>'G-1'!B20+'G-2'!B20+'G-3'!B20+'G-4'!B20</f>
        <v>34</v>
      </c>
      <c r="C20" s="46">
        <f>'G-1'!C20+'G-2'!C20+'G-3'!C20+'G-4'!C20</f>
        <v>31</v>
      </c>
      <c r="D20" s="46">
        <f>'G-1'!D20+'G-2'!D20+'G-3'!D20+'G-4'!D20</f>
        <v>0</v>
      </c>
      <c r="E20" s="46">
        <f>'G-1'!E20+'G-2'!E20+'G-3'!E20+'G-4'!E20</f>
        <v>2</v>
      </c>
      <c r="F20" s="8">
        <f t="shared" si="0"/>
        <v>53</v>
      </c>
      <c r="G20" s="35"/>
      <c r="H20" s="19" t="s">
        <v>24</v>
      </c>
      <c r="I20" s="46">
        <f>'G-1'!I20+'G-2'!I20+'G-3'!I20+'G-4'!I20</f>
        <v>48</v>
      </c>
      <c r="J20" s="46">
        <f>'G-1'!J20+'G-2'!J20+'G-3'!J20+'G-4'!J20</f>
        <v>55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79</v>
      </c>
      <c r="N20" s="2">
        <f>M17+M18+M19+M20</f>
        <v>295</v>
      </c>
      <c r="O20" s="19" t="s">
        <v>45</v>
      </c>
      <c r="P20" s="46">
        <f>'G-1'!P20+'G-2'!P20+'G-3'!P20+'G-4'!P20</f>
        <v>50</v>
      </c>
      <c r="Q20" s="46">
        <f>'G-1'!Q20+'G-2'!Q20+'G-3'!Q20+'G-4'!Q20</f>
        <v>71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96</v>
      </c>
      <c r="U20" s="2">
        <f t="shared" si="5"/>
        <v>406</v>
      </c>
      <c r="W20" s="1"/>
      <c r="X20" s="1"/>
      <c r="Y20" s="1" t="s">
        <v>92</v>
      </c>
      <c r="Z20" s="80">
        <v>1888.5</v>
      </c>
      <c r="AA20" s="1" t="s">
        <v>70</v>
      </c>
      <c r="AB20" s="80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43</v>
      </c>
      <c r="C21" s="46">
        <f>'G-1'!C21+'G-2'!C21+'G-3'!C21+'G-4'!C21</f>
        <v>41</v>
      </c>
      <c r="D21" s="46">
        <f>'G-1'!D21+'G-2'!D21+'G-3'!D21+'G-4'!D21</f>
        <v>0</v>
      </c>
      <c r="E21" s="46">
        <f>'G-1'!E21+'G-2'!E21+'G-3'!E21+'G-4'!E21</f>
        <v>1</v>
      </c>
      <c r="F21" s="6">
        <f t="shared" si="0"/>
        <v>65</v>
      </c>
      <c r="G21" s="36"/>
      <c r="H21" s="20" t="s">
        <v>25</v>
      </c>
      <c r="I21" s="46">
        <f>'G-1'!I21+'G-2'!I21+'G-3'!I21+'G-4'!I21</f>
        <v>38</v>
      </c>
      <c r="J21" s="46">
        <f>'G-1'!J21+'G-2'!J21+'G-3'!J21+'G-4'!J21</f>
        <v>39</v>
      </c>
      <c r="K21" s="46">
        <f>'G-1'!K21+'G-2'!K21+'G-3'!K21+'G-4'!K21</f>
        <v>2</v>
      </c>
      <c r="L21" s="46">
        <f>'G-1'!L21+'G-2'!L21+'G-3'!L21+'G-4'!L21</f>
        <v>4</v>
      </c>
      <c r="M21" s="6">
        <f t="shared" si="1"/>
        <v>72</v>
      </c>
      <c r="N21" s="2">
        <f>M18+M19+M20+M21</f>
        <v>319</v>
      </c>
      <c r="O21" s="21" t="s">
        <v>46</v>
      </c>
      <c r="P21" s="46">
        <f>'G-1'!P21+'G-2'!P21+'G-3'!P21+'G-4'!P21</f>
        <v>44</v>
      </c>
      <c r="Q21" s="46">
        <f>'G-1'!Q21+'G-2'!Q21+'G-3'!Q21+'G-4'!Q21</f>
        <v>67</v>
      </c>
      <c r="R21" s="46">
        <f>'G-1'!R21+'G-2'!R21+'G-3'!R21+'G-4'!R21</f>
        <v>0</v>
      </c>
      <c r="S21" s="46">
        <f>'G-1'!S21+'G-2'!S21+'G-3'!S21+'G-4'!S21</f>
        <v>1</v>
      </c>
      <c r="T21" s="7">
        <f t="shared" si="2"/>
        <v>91.5</v>
      </c>
      <c r="U21" s="3">
        <f t="shared" si="5"/>
        <v>389</v>
      </c>
      <c r="W21" s="1"/>
      <c r="X21" s="1"/>
      <c r="Y21" s="1" t="s">
        <v>71</v>
      </c>
      <c r="Z21" s="80">
        <v>1896</v>
      </c>
      <c r="AA21" s="1" t="s">
        <v>72</v>
      </c>
      <c r="AB21" s="80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39</v>
      </c>
      <c r="C22" s="46">
        <f>'G-1'!C22+'G-2'!C22+'G-3'!C22+'G-4'!C22</f>
        <v>55</v>
      </c>
      <c r="D22" s="46">
        <f>'G-1'!D22+'G-2'!D22+'G-3'!D22+'G-4'!D22</f>
        <v>0</v>
      </c>
      <c r="E22" s="46">
        <f>'G-1'!E22+'G-2'!E22+'G-3'!E22+'G-4'!E22</f>
        <v>4</v>
      </c>
      <c r="F22" s="6">
        <f t="shared" si="0"/>
        <v>84.5</v>
      </c>
      <c r="G22" s="2"/>
      <c r="H22" s="21" t="s">
        <v>26</v>
      </c>
      <c r="I22" s="46">
        <f>'G-1'!I22+'G-2'!I22+'G-3'!I22+'G-4'!I22</f>
        <v>43</v>
      </c>
      <c r="J22" s="46">
        <f>'G-1'!J22+'G-2'!J22+'G-3'!J22+'G-4'!J22</f>
        <v>38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59.5</v>
      </c>
      <c r="N22" s="3">
        <f>M19+M20+M21+M22</f>
        <v>296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0">
        <v>1946</v>
      </c>
      <c r="AA22" s="1"/>
      <c r="AB22" s="80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3">
        <f>MAX(G13:G19)</f>
        <v>368</v>
      </c>
      <c r="H23" s="166" t="s">
        <v>48</v>
      </c>
      <c r="I23" s="167"/>
      <c r="J23" s="159" t="s">
        <v>50</v>
      </c>
      <c r="K23" s="160"/>
      <c r="L23" s="160"/>
      <c r="M23" s="161"/>
      <c r="N23" s="84">
        <f>MAX(N10:N22)</f>
        <v>351</v>
      </c>
      <c r="O23" s="162" t="s">
        <v>49</v>
      </c>
      <c r="P23" s="163"/>
      <c r="Q23" s="168" t="s">
        <v>50</v>
      </c>
      <c r="R23" s="169"/>
      <c r="S23" s="169"/>
      <c r="T23" s="170"/>
      <c r="U23" s="83">
        <f>MAX(U13:U21)</f>
        <v>406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1" t="s">
        <v>73</v>
      </c>
      <c r="D24" s="85"/>
      <c r="E24" s="85"/>
      <c r="F24" s="86" t="s">
        <v>65</v>
      </c>
      <c r="G24" s="87"/>
      <c r="H24" s="164"/>
      <c r="I24" s="165"/>
      <c r="J24" s="81" t="s">
        <v>73</v>
      </c>
      <c r="K24" s="85"/>
      <c r="L24" s="85"/>
      <c r="M24" s="86" t="s">
        <v>93</v>
      </c>
      <c r="N24" s="87"/>
      <c r="O24" s="164"/>
      <c r="P24" s="165"/>
      <c r="Q24" s="81" t="s">
        <v>73</v>
      </c>
      <c r="R24" s="85"/>
      <c r="S24" s="85"/>
      <c r="T24" s="86" t="s">
        <v>70</v>
      </c>
      <c r="U24" s="87"/>
      <c r="W24" s="1"/>
      <c r="X24" s="1"/>
      <c r="Y24" s="90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0" workbookViewId="0">
      <selection activeCell="H39" sqref="H3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4" t="s">
        <v>31</v>
      </c>
      <c r="B1" s="104"/>
      <c r="C1" s="104"/>
      <c r="D1" s="104"/>
      <c r="E1" s="104"/>
      <c r="F1" s="105"/>
      <c r="G1" s="105"/>
      <c r="H1" s="105"/>
      <c r="I1" s="105"/>
      <c r="J1" s="105"/>
    </row>
    <row r="2" spans="1:10" ht="18.75" x14ac:dyDescent="0.2">
      <c r="A2" s="214" t="s">
        <v>112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6"/>
      <c r="B3" s="106"/>
      <c r="C3" s="105"/>
      <c r="D3" s="105"/>
      <c r="E3" s="105"/>
      <c r="F3" s="105"/>
      <c r="G3" s="105"/>
      <c r="H3" s="105"/>
      <c r="I3" s="107"/>
      <c r="J3" s="108"/>
    </row>
    <row r="4" spans="1:10" x14ac:dyDescent="0.2">
      <c r="A4" s="215" t="s">
        <v>113</v>
      </c>
      <c r="B4" s="215"/>
      <c r="C4" s="216" t="s">
        <v>60</v>
      </c>
      <c r="D4" s="216"/>
      <c r="E4" s="216"/>
      <c r="F4" s="109"/>
      <c r="G4" s="105"/>
      <c r="H4" s="105"/>
      <c r="I4" s="105"/>
      <c r="J4" s="105"/>
    </row>
    <row r="5" spans="1:10" x14ac:dyDescent="0.2">
      <c r="A5" s="173" t="s">
        <v>56</v>
      </c>
      <c r="B5" s="173"/>
      <c r="C5" s="217" t="str">
        <f>'G-1'!D5</f>
        <v>CALLE 40 X CARRERA 23B</v>
      </c>
      <c r="D5" s="217"/>
      <c r="E5" s="217"/>
      <c r="F5" s="110"/>
      <c r="G5" s="111"/>
      <c r="H5" s="102" t="s">
        <v>53</v>
      </c>
      <c r="I5" s="218">
        <f>'G-1'!L5</f>
        <v>0</v>
      </c>
      <c r="J5" s="218"/>
    </row>
    <row r="6" spans="1:10" x14ac:dyDescent="0.2">
      <c r="A6" s="173" t="s">
        <v>114</v>
      </c>
      <c r="B6" s="173"/>
      <c r="C6" s="219" t="s">
        <v>147</v>
      </c>
      <c r="D6" s="219"/>
      <c r="E6" s="219"/>
      <c r="F6" s="110"/>
      <c r="G6" s="111"/>
      <c r="H6" s="102" t="s">
        <v>58</v>
      </c>
      <c r="I6" s="220">
        <f>'G-1'!S6</f>
        <v>42437</v>
      </c>
      <c r="J6" s="220"/>
    </row>
    <row r="7" spans="1:10" x14ac:dyDescent="0.2">
      <c r="A7" s="112"/>
      <c r="B7" s="112"/>
      <c r="C7" s="221"/>
      <c r="D7" s="221"/>
      <c r="E7" s="221"/>
      <c r="F7" s="221"/>
      <c r="G7" s="109"/>
      <c r="H7" s="113"/>
      <c r="I7" s="114"/>
      <c r="J7" s="105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5" t="s">
        <v>119</v>
      </c>
      <c r="F8" s="116" t="s">
        <v>120</v>
      </c>
      <c r="G8" s="117" t="s">
        <v>121</v>
      </c>
      <c r="H8" s="116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8" t="s">
        <v>52</v>
      </c>
      <c r="F9" s="119" t="s">
        <v>0</v>
      </c>
      <c r="G9" s="120" t="s">
        <v>2</v>
      </c>
      <c r="H9" s="119" t="s">
        <v>3</v>
      </c>
      <c r="I9" s="227"/>
      <c r="J9" s="229"/>
    </row>
    <row r="10" spans="1:10" x14ac:dyDescent="0.2">
      <c r="A10" s="230" t="s">
        <v>125</v>
      </c>
      <c r="B10" s="233">
        <v>2</v>
      </c>
      <c r="C10" s="121"/>
      <c r="D10" s="122" t="s">
        <v>126</v>
      </c>
      <c r="E10" s="74">
        <v>1</v>
      </c>
      <c r="F10" s="74">
        <v>1</v>
      </c>
      <c r="G10" s="74">
        <v>0</v>
      </c>
      <c r="H10" s="74">
        <v>0</v>
      </c>
      <c r="I10" s="74">
        <f>E10*0.5+F10+G10*2+H10*2.5</f>
        <v>1.5</v>
      </c>
      <c r="J10" s="123">
        <f>IF(I10=0,"0,00",I10/SUM(I10:I12)*100)</f>
        <v>2.34375</v>
      </c>
    </row>
    <row r="11" spans="1:10" x14ac:dyDescent="0.2">
      <c r="A11" s="231"/>
      <c r="B11" s="234"/>
      <c r="C11" s="121" t="s">
        <v>127</v>
      </c>
      <c r="D11" s="124" t="s">
        <v>128</v>
      </c>
      <c r="E11" s="125">
        <v>29</v>
      </c>
      <c r="F11" s="125">
        <v>31</v>
      </c>
      <c r="G11" s="125">
        <v>2</v>
      </c>
      <c r="H11" s="125">
        <v>3</v>
      </c>
      <c r="I11" s="125">
        <f t="shared" ref="I11:I45" si="0">E11*0.5+F11+G11*2+H11*2.5</f>
        <v>57</v>
      </c>
      <c r="J11" s="126">
        <f>IF(I11=0,"0,00",I11/SUM(I10:I12)*100)</f>
        <v>89.0625</v>
      </c>
    </row>
    <row r="12" spans="1:10" x14ac:dyDescent="0.2">
      <c r="A12" s="231"/>
      <c r="B12" s="234"/>
      <c r="C12" s="127" t="s">
        <v>137</v>
      </c>
      <c r="D12" s="128" t="s">
        <v>129</v>
      </c>
      <c r="E12" s="73">
        <v>1</v>
      </c>
      <c r="F12" s="73">
        <v>0</v>
      </c>
      <c r="G12" s="73">
        <v>0</v>
      </c>
      <c r="H12" s="73">
        <v>2</v>
      </c>
      <c r="I12" s="129">
        <f t="shared" si="0"/>
        <v>5.5</v>
      </c>
      <c r="J12" s="130">
        <f>IF(I12=0,"0,00",I12/SUM(I10:I12)*100)</f>
        <v>8.59375</v>
      </c>
    </row>
    <row r="13" spans="1:10" x14ac:dyDescent="0.2">
      <c r="A13" s="231"/>
      <c r="B13" s="234"/>
      <c r="C13" s="131"/>
      <c r="D13" s="122" t="s">
        <v>126</v>
      </c>
      <c r="E13" s="74">
        <v>1</v>
      </c>
      <c r="F13" s="74">
        <v>0</v>
      </c>
      <c r="G13" s="74">
        <v>0</v>
      </c>
      <c r="H13" s="74">
        <v>0</v>
      </c>
      <c r="I13" s="74">
        <f t="shared" si="0"/>
        <v>0.5</v>
      </c>
      <c r="J13" s="123">
        <f>IF(I13=0,"0,00",I13/SUM(I13:I15)*100)</f>
        <v>0.84033613445378152</v>
      </c>
    </row>
    <row r="14" spans="1:10" x14ac:dyDescent="0.2">
      <c r="A14" s="231"/>
      <c r="B14" s="234"/>
      <c r="C14" s="121" t="s">
        <v>130</v>
      </c>
      <c r="D14" s="124" t="s">
        <v>128</v>
      </c>
      <c r="E14" s="125">
        <v>28</v>
      </c>
      <c r="F14" s="125">
        <v>35</v>
      </c>
      <c r="G14" s="125">
        <v>2</v>
      </c>
      <c r="H14" s="125">
        <v>2</v>
      </c>
      <c r="I14" s="125">
        <f t="shared" si="0"/>
        <v>58</v>
      </c>
      <c r="J14" s="126">
        <f>IF(I14=0,"0,00",I14/SUM(I13:I15)*100)</f>
        <v>97.47899159663865</v>
      </c>
    </row>
    <row r="15" spans="1:10" x14ac:dyDescent="0.2">
      <c r="A15" s="231"/>
      <c r="B15" s="234"/>
      <c r="C15" s="127" t="s">
        <v>74</v>
      </c>
      <c r="D15" s="128" t="s">
        <v>129</v>
      </c>
      <c r="E15" s="73">
        <v>2</v>
      </c>
      <c r="F15" s="73">
        <v>0</v>
      </c>
      <c r="G15" s="73">
        <v>0</v>
      </c>
      <c r="H15" s="73">
        <v>0</v>
      </c>
      <c r="I15" s="129">
        <f t="shared" si="0"/>
        <v>1</v>
      </c>
      <c r="J15" s="130">
        <f>IF(I15=0,"0,00",I15/SUM(I13:I15)*100)</f>
        <v>1.680672268907563</v>
      </c>
    </row>
    <row r="16" spans="1:10" x14ac:dyDescent="0.2">
      <c r="A16" s="231"/>
      <c r="B16" s="234"/>
      <c r="C16" s="131"/>
      <c r="D16" s="122" t="s">
        <v>126</v>
      </c>
      <c r="E16" s="74">
        <v>1</v>
      </c>
      <c r="F16" s="74">
        <v>5</v>
      </c>
      <c r="G16" s="74">
        <v>0</v>
      </c>
      <c r="H16" s="74">
        <v>0</v>
      </c>
      <c r="I16" s="74">
        <f t="shared" si="0"/>
        <v>5.5</v>
      </c>
      <c r="J16" s="123">
        <f>IF(I16=0,"0,00",I16/SUM(I16:I18)*100)</f>
        <v>4.4715447154471546</v>
      </c>
    </row>
    <row r="17" spans="1:10" x14ac:dyDescent="0.2">
      <c r="A17" s="231"/>
      <c r="B17" s="234"/>
      <c r="C17" s="121" t="s">
        <v>131</v>
      </c>
      <c r="D17" s="124" t="s">
        <v>128</v>
      </c>
      <c r="E17" s="125">
        <v>68</v>
      </c>
      <c r="F17" s="125">
        <v>76</v>
      </c>
      <c r="G17" s="125">
        <v>0</v>
      </c>
      <c r="H17" s="125">
        <v>2</v>
      </c>
      <c r="I17" s="125">
        <f t="shared" si="0"/>
        <v>115</v>
      </c>
      <c r="J17" s="126">
        <f>IF(I17=0,"0,00",I17/SUM(I16:I18)*100)</f>
        <v>93.495934959349597</v>
      </c>
    </row>
    <row r="18" spans="1:10" x14ac:dyDescent="0.2">
      <c r="A18" s="232"/>
      <c r="B18" s="235"/>
      <c r="C18" s="132" t="s">
        <v>138</v>
      </c>
      <c r="D18" s="128" t="s">
        <v>129</v>
      </c>
      <c r="E18" s="73">
        <v>1</v>
      </c>
      <c r="F18" s="73">
        <v>2</v>
      </c>
      <c r="G18" s="73">
        <v>0</v>
      </c>
      <c r="H18" s="73">
        <v>0</v>
      </c>
      <c r="I18" s="129">
        <f t="shared" si="0"/>
        <v>2.5</v>
      </c>
      <c r="J18" s="130">
        <f>IF(I18=0,"0,00",I18/SUM(I16:I18)*100)</f>
        <v>2.0325203252032518</v>
      </c>
    </row>
    <row r="19" spans="1:10" x14ac:dyDescent="0.2">
      <c r="A19" s="230" t="s">
        <v>132</v>
      </c>
      <c r="B19" s="233">
        <v>2</v>
      </c>
      <c r="C19" s="133"/>
      <c r="D19" s="122" t="s">
        <v>126</v>
      </c>
      <c r="E19" s="74">
        <v>3</v>
      </c>
      <c r="F19" s="74">
        <v>0</v>
      </c>
      <c r="G19" s="74">
        <v>0</v>
      </c>
      <c r="H19" s="74">
        <v>0</v>
      </c>
      <c r="I19" s="74">
        <f t="shared" si="0"/>
        <v>1.5</v>
      </c>
      <c r="J19" s="123">
        <f>IF(I19=0,"0,00",I19/SUM(I19:I21)*100)</f>
        <v>2.0408163265306123</v>
      </c>
    </row>
    <row r="20" spans="1:10" x14ac:dyDescent="0.2">
      <c r="A20" s="231"/>
      <c r="B20" s="234"/>
      <c r="C20" s="121" t="s">
        <v>127</v>
      </c>
      <c r="D20" s="124" t="s">
        <v>128</v>
      </c>
      <c r="E20" s="125">
        <v>37</v>
      </c>
      <c r="F20" s="125">
        <v>48</v>
      </c>
      <c r="G20" s="125">
        <v>0</v>
      </c>
      <c r="H20" s="125">
        <v>2</v>
      </c>
      <c r="I20" s="125">
        <f t="shared" si="0"/>
        <v>71.5</v>
      </c>
      <c r="J20" s="126">
        <f>IF(I20=0,"0,00",I20/SUM(I19:I21)*100)</f>
        <v>97.278911564625844</v>
      </c>
    </row>
    <row r="21" spans="1:10" x14ac:dyDescent="0.2">
      <c r="A21" s="231"/>
      <c r="B21" s="234"/>
      <c r="C21" s="127" t="s">
        <v>139</v>
      </c>
      <c r="D21" s="128" t="s">
        <v>129</v>
      </c>
      <c r="E21" s="73">
        <v>1</v>
      </c>
      <c r="F21" s="73">
        <v>0</v>
      </c>
      <c r="G21" s="73">
        <v>0</v>
      </c>
      <c r="H21" s="73">
        <v>0</v>
      </c>
      <c r="I21" s="129">
        <f t="shared" si="0"/>
        <v>0.5</v>
      </c>
      <c r="J21" s="130">
        <f>IF(I21=0,"0,00",I21/SUM(I19:I21)*100)</f>
        <v>0.68027210884353739</v>
      </c>
    </row>
    <row r="22" spans="1:10" x14ac:dyDescent="0.2">
      <c r="A22" s="231"/>
      <c r="B22" s="234"/>
      <c r="C22" s="131"/>
      <c r="D22" s="122" t="s">
        <v>126</v>
      </c>
      <c r="E22" s="74">
        <v>3</v>
      </c>
      <c r="F22" s="74">
        <v>3</v>
      </c>
      <c r="G22" s="74">
        <v>0</v>
      </c>
      <c r="H22" s="74">
        <v>0</v>
      </c>
      <c r="I22" s="74">
        <f t="shared" si="0"/>
        <v>4.5</v>
      </c>
      <c r="J22" s="123">
        <f>IF(I22=0,"0,00",I22/SUM(I22:I24)*100)</f>
        <v>7.0866141732283463</v>
      </c>
    </row>
    <row r="23" spans="1:10" x14ac:dyDescent="0.2">
      <c r="A23" s="231"/>
      <c r="B23" s="234"/>
      <c r="C23" s="121" t="s">
        <v>130</v>
      </c>
      <c r="D23" s="124" t="s">
        <v>128</v>
      </c>
      <c r="E23" s="125">
        <v>39</v>
      </c>
      <c r="F23" s="125">
        <v>32</v>
      </c>
      <c r="G23" s="125">
        <v>0</v>
      </c>
      <c r="H23" s="125">
        <v>2</v>
      </c>
      <c r="I23" s="125">
        <f t="shared" si="0"/>
        <v>56.5</v>
      </c>
      <c r="J23" s="126">
        <f>IF(I23=0,"0,00",I23/SUM(I22:I24)*100)</f>
        <v>88.976377952755897</v>
      </c>
    </row>
    <row r="24" spans="1:10" x14ac:dyDescent="0.2">
      <c r="A24" s="231"/>
      <c r="B24" s="234"/>
      <c r="C24" s="127" t="s">
        <v>67</v>
      </c>
      <c r="D24" s="128" t="s">
        <v>129</v>
      </c>
      <c r="E24" s="73">
        <v>1</v>
      </c>
      <c r="F24" s="73">
        <v>2</v>
      </c>
      <c r="G24" s="73">
        <v>0</v>
      </c>
      <c r="H24" s="73">
        <v>0</v>
      </c>
      <c r="I24" s="129">
        <f t="shared" si="0"/>
        <v>2.5</v>
      </c>
      <c r="J24" s="130">
        <f>IF(I24=0,"0,00",I24/SUM(I22:I24)*100)</f>
        <v>3.9370078740157481</v>
      </c>
    </row>
    <row r="25" spans="1:10" x14ac:dyDescent="0.2">
      <c r="A25" s="231"/>
      <c r="B25" s="234"/>
      <c r="C25" s="131"/>
      <c r="D25" s="122" t="s">
        <v>126</v>
      </c>
      <c r="E25" s="74">
        <v>0</v>
      </c>
      <c r="F25" s="74">
        <v>0</v>
      </c>
      <c r="G25" s="74">
        <v>0</v>
      </c>
      <c r="H25" s="74">
        <v>0</v>
      </c>
      <c r="I25" s="74">
        <f t="shared" si="0"/>
        <v>0</v>
      </c>
      <c r="J25" s="123" t="str">
        <f>IF(I25=0,"0,00",I25/SUM(I25:I27)*100)</f>
        <v>0,00</v>
      </c>
    </row>
    <row r="26" spans="1:10" x14ac:dyDescent="0.2">
      <c r="A26" s="231"/>
      <c r="B26" s="234"/>
      <c r="C26" s="121" t="s">
        <v>131</v>
      </c>
      <c r="D26" s="124" t="s">
        <v>128</v>
      </c>
      <c r="E26" s="125">
        <v>36</v>
      </c>
      <c r="F26" s="125">
        <v>36</v>
      </c>
      <c r="G26" s="125">
        <v>1</v>
      </c>
      <c r="H26" s="125">
        <v>1</v>
      </c>
      <c r="I26" s="125">
        <f t="shared" si="0"/>
        <v>58.5</v>
      </c>
      <c r="J26" s="126">
        <f>IF(I26=0,"0,00",I26/SUM(I25:I27)*100)</f>
        <v>100</v>
      </c>
    </row>
    <row r="27" spans="1:10" x14ac:dyDescent="0.2">
      <c r="A27" s="232"/>
      <c r="B27" s="235"/>
      <c r="C27" s="132" t="s">
        <v>140</v>
      </c>
      <c r="D27" s="128" t="s">
        <v>129</v>
      </c>
      <c r="E27" s="73">
        <v>0</v>
      </c>
      <c r="F27" s="73">
        <v>0</v>
      </c>
      <c r="G27" s="73">
        <v>0</v>
      </c>
      <c r="H27" s="73">
        <v>0</v>
      </c>
      <c r="I27" s="129">
        <f t="shared" si="0"/>
        <v>0</v>
      </c>
      <c r="J27" s="130" t="str">
        <f>IF(I27=0,"0,00",I27/SUM(I25:I27)*100)</f>
        <v>0,00</v>
      </c>
    </row>
    <row r="28" spans="1:10" x14ac:dyDescent="0.2">
      <c r="A28" s="230" t="s">
        <v>133</v>
      </c>
      <c r="B28" s="233">
        <v>1</v>
      </c>
      <c r="C28" s="133"/>
      <c r="D28" s="122" t="s">
        <v>126</v>
      </c>
      <c r="E28" s="74">
        <v>1</v>
      </c>
      <c r="F28" s="74">
        <v>0</v>
      </c>
      <c r="G28" s="74">
        <v>0</v>
      </c>
      <c r="H28" s="74">
        <v>0</v>
      </c>
      <c r="I28" s="74">
        <f t="shared" si="0"/>
        <v>0.5</v>
      </c>
      <c r="J28" s="123">
        <f>IF(I28=0,"0,00",I28/SUM(I28:I30)*100)</f>
        <v>5</v>
      </c>
    </row>
    <row r="29" spans="1:10" x14ac:dyDescent="0.2">
      <c r="A29" s="231"/>
      <c r="B29" s="234"/>
      <c r="C29" s="121" t="s">
        <v>127</v>
      </c>
      <c r="D29" s="124" t="s">
        <v>128</v>
      </c>
      <c r="E29" s="125">
        <v>4</v>
      </c>
      <c r="F29" s="125">
        <v>5</v>
      </c>
      <c r="G29" s="125">
        <v>0</v>
      </c>
      <c r="H29" s="125">
        <v>0</v>
      </c>
      <c r="I29" s="125">
        <f t="shared" si="0"/>
        <v>7</v>
      </c>
      <c r="J29" s="126">
        <f>IF(I29=0,"0,00",I29/SUM(I28:I30)*100)</f>
        <v>70</v>
      </c>
    </row>
    <row r="30" spans="1:10" x14ac:dyDescent="0.2">
      <c r="A30" s="231"/>
      <c r="B30" s="234"/>
      <c r="C30" s="127" t="s">
        <v>141</v>
      </c>
      <c r="D30" s="128" t="s">
        <v>129</v>
      </c>
      <c r="E30" s="73">
        <v>1</v>
      </c>
      <c r="F30" s="73">
        <v>2</v>
      </c>
      <c r="G30" s="73">
        <v>0</v>
      </c>
      <c r="H30" s="73">
        <v>0</v>
      </c>
      <c r="I30" s="129">
        <f t="shared" si="0"/>
        <v>2.5</v>
      </c>
      <c r="J30" s="130">
        <f>IF(I30=0,"0,00",I30/SUM(I28:I30)*100)</f>
        <v>25</v>
      </c>
    </row>
    <row r="31" spans="1:10" x14ac:dyDescent="0.2">
      <c r="A31" s="231"/>
      <c r="B31" s="234"/>
      <c r="C31" s="131"/>
      <c r="D31" s="122" t="s">
        <v>126</v>
      </c>
      <c r="E31" s="74">
        <v>2</v>
      </c>
      <c r="F31" s="74">
        <v>1</v>
      </c>
      <c r="G31" s="74">
        <v>0</v>
      </c>
      <c r="H31" s="74">
        <v>0</v>
      </c>
      <c r="I31" s="74">
        <f t="shared" si="0"/>
        <v>2</v>
      </c>
      <c r="J31" s="123">
        <f>IF(I31=0,"0,00",I31/SUM(I31:I33)*100)</f>
        <v>50</v>
      </c>
    </row>
    <row r="32" spans="1:10" x14ac:dyDescent="0.2">
      <c r="A32" s="231"/>
      <c r="B32" s="234"/>
      <c r="C32" s="121" t="s">
        <v>130</v>
      </c>
      <c r="D32" s="124" t="s">
        <v>128</v>
      </c>
      <c r="E32" s="125">
        <v>3</v>
      </c>
      <c r="F32" s="125">
        <v>0</v>
      </c>
      <c r="G32" s="125">
        <v>0</v>
      </c>
      <c r="H32" s="125">
        <v>0</v>
      </c>
      <c r="I32" s="125">
        <f t="shared" si="0"/>
        <v>1.5</v>
      </c>
      <c r="J32" s="126">
        <f>IF(I32=0,"0,00",I32/SUM(I31:I33)*100)</f>
        <v>37.5</v>
      </c>
    </row>
    <row r="33" spans="1:10" x14ac:dyDescent="0.2">
      <c r="A33" s="231"/>
      <c r="B33" s="234"/>
      <c r="C33" s="127" t="s">
        <v>142</v>
      </c>
      <c r="D33" s="128" t="s">
        <v>129</v>
      </c>
      <c r="E33" s="73">
        <v>1</v>
      </c>
      <c r="F33" s="73">
        <v>0</v>
      </c>
      <c r="G33" s="73">
        <v>0</v>
      </c>
      <c r="H33" s="73">
        <v>0</v>
      </c>
      <c r="I33" s="129">
        <f t="shared" si="0"/>
        <v>0.5</v>
      </c>
      <c r="J33" s="130">
        <f>IF(I33=0,"0,00",I33/SUM(I31:I33)*100)</f>
        <v>12.5</v>
      </c>
    </row>
    <row r="34" spans="1:10" x14ac:dyDescent="0.2">
      <c r="A34" s="231"/>
      <c r="B34" s="234"/>
      <c r="C34" s="131"/>
      <c r="D34" s="122" t="s">
        <v>126</v>
      </c>
      <c r="E34" s="74">
        <v>0</v>
      </c>
      <c r="F34" s="74">
        <v>0</v>
      </c>
      <c r="G34" s="74">
        <v>0</v>
      </c>
      <c r="H34" s="74">
        <v>0</v>
      </c>
      <c r="I34" s="74">
        <f t="shared" si="0"/>
        <v>0</v>
      </c>
      <c r="J34" s="123" t="str">
        <f>IF(I34=0,"0,00",I34/SUM(I34:I36)*100)</f>
        <v>0,00</v>
      </c>
    </row>
    <row r="35" spans="1:10" x14ac:dyDescent="0.2">
      <c r="A35" s="231"/>
      <c r="B35" s="234"/>
      <c r="C35" s="121" t="s">
        <v>131</v>
      </c>
      <c r="D35" s="124" t="s">
        <v>128</v>
      </c>
      <c r="E35" s="125">
        <v>1</v>
      </c>
      <c r="F35" s="125">
        <v>1</v>
      </c>
      <c r="G35" s="125">
        <v>0</v>
      </c>
      <c r="H35" s="125">
        <v>0</v>
      </c>
      <c r="I35" s="125">
        <f t="shared" si="0"/>
        <v>1.5</v>
      </c>
      <c r="J35" s="126">
        <f>IF(I35=0,"0,00",I35/SUM(I34:I36)*100)</f>
        <v>42.857142857142854</v>
      </c>
    </row>
    <row r="36" spans="1:10" x14ac:dyDescent="0.2">
      <c r="A36" s="232"/>
      <c r="B36" s="235"/>
      <c r="C36" s="132" t="s">
        <v>143</v>
      </c>
      <c r="D36" s="128" t="s">
        <v>129</v>
      </c>
      <c r="E36" s="73">
        <v>0</v>
      </c>
      <c r="F36" s="73">
        <v>2</v>
      </c>
      <c r="G36" s="73">
        <v>0</v>
      </c>
      <c r="H36" s="73">
        <v>0</v>
      </c>
      <c r="I36" s="129">
        <f t="shared" si="0"/>
        <v>2</v>
      </c>
      <c r="J36" s="130">
        <f>IF(I36=0,"0,00",I36/SUM(I34:I36)*100)</f>
        <v>57.142857142857139</v>
      </c>
    </row>
    <row r="37" spans="1:10" x14ac:dyDescent="0.2">
      <c r="A37" s="230" t="s">
        <v>134</v>
      </c>
      <c r="B37" s="233">
        <v>1</v>
      </c>
      <c r="C37" s="133"/>
      <c r="D37" s="122" t="s">
        <v>126</v>
      </c>
      <c r="E37" s="74">
        <v>2</v>
      </c>
      <c r="F37" s="74">
        <v>0</v>
      </c>
      <c r="G37" s="74">
        <v>0</v>
      </c>
      <c r="H37" s="74">
        <v>0</v>
      </c>
      <c r="I37" s="74">
        <f t="shared" si="0"/>
        <v>1</v>
      </c>
      <c r="J37" s="123">
        <f>IF(I37=0,"0,00",I37/SUM(I37:I39)*100)</f>
        <v>40</v>
      </c>
    </row>
    <row r="38" spans="1:10" x14ac:dyDescent="0.2">
      <c r="A38" s="231"/>
      <c r="B38" s="234"/>
      <c r="C38" s="121" t="s">
        <v>127</v>
      </c>
      <c r="D38" s="124" t="s">
        <v>128</v>
      </c>
      <c r="E38" s="125">
        <v>1</v>
      </c>
      <c r="F38" s="125">
        <v>1</v>
      </c>
      <c r="G38" s="125">
        <v>0</v>
      </c>
      <c r="H38" s="125">
        <v>0</v>
      </c>
      <c r="I38" s="125">
        <f t="shared" si="0"/>
        <v>1.5</v>
      </c>
      <c r="J38" s="126">
        <f>IF(I38=0,"0,00",I38/SUM(I37:I39)*100)</f>
        <v>60</v>
      </c>
    </row>
    <row r="39" spans="1:10" x14ac:dyDescent="0.2">
      <c r="A39" s="231"/>
      <c r="B39" s="234"/>
      <c r="C39" s="127" t="s">
        <v>144</v>
      </c>
      <c r="D39" s="128" t="s">
        <v>129</v>
      </c>
      <c r="E39" s="73">
        <v>0</v>
      </c>
      <c r="F39" s="73">
        <v>0</v>
      </c>
      <c r="G39" s="73">
        <v>0</v>
      </c>
      <c r="H39" s="73">
        <v>0</v>
      </c>
      <c r="I39" s="129">
        <f t="shared" si="0"/>
        <v>0</v>
      </c>
      <c r="J39" s="130" t="str">
        <f>IF(I39=0,"0,00",I39/SUM(I37:I39)*100)</f>
        <v>0,00</v>
      </c>
    </row>
    <row r="40" spans="1:10" x14ac:dyDescent="0.2">
      <c r="A40" s="231"/>
      <c r="B40" s="234"/>
      <c r="C40" s="131"/>
      <c r="D40" s="122" t="s">
        <v>126</v>
      </c>
      <c r="E40" s="74">
        <v>1</v>
      </c>
      <c r="F40" s="74">
        <v>2</v>
      </c>
      <c r="G40" s="74">
        <v>0</v>
      </c>
      <c r="H40" s="74">
        <v>0</v>
      </c>
      <c r="I40" s="74">
        <f t="shared" si="0"/>
        <v>2.5</v>
      </c>
      <c r="J40" s="123">
        <f>IF(I40=0,"0,00",I40/SUM(I40:I42)*100)</f>
        <v>55.555555555555557</v>
      </c>
    </row>
    <row r="41" spans="1:10" x14ac:dyDescent="0.2">
      <c r="A41" s="231"/>
      <c r="B41" s="234"/>
      <c r="C41" s="121" t="s">
        <v>130</v>
      </c>
      <c r="D41" s="124" t="s">
        <v>128</v>
      </c>
      <c r="E41" s="125">
        <v>0</v>
      </c>
      <c r="F41" s="125">
        <v>1</v>
      </c>
      <c r="G41" s="125">
        <v>0</v>
      </c>
      <c r="H41" s="125">
        <v>0</v>
      </c>
      <c r="I41" s="125">
        <f t="shared" si="0"/>
        <v>1</v>
      </c>
      <c r="J41" s="126">
        <f>IF(I41=0,"0,00",I41/SUM(I40:I42)*100)</f>
        <v>22.222222222222221</v>
      </c>
    </row>
    <row r="42" spans="1:10" x14ac:dyDescent="0.2">
      <c r="A42" s="231"/>
      <c r="B42" s="234"/>
      <c r="C42" s="127" t="s">
        <v>145</v>
      </c>
      <c r="D42" s="128" t="s">
        <v>129</v>
      </c>
      <c r="E42" s="73">
        <v>0</v>
      </c>
      <c r="F42" s="73">
        <v>1</v>
      </c>
      <c r="G42" s="73">
        <v>0</v>
      </c>
      <c r="H42" s="73">
        <v>0</v>
      </c>
      <c r="I42" s="129">
        <f t="shared" si="0"/>
        <v>1</v>
      </c>
      <c r="J42" s="130">
        <f>IF(I42=0,"0,00",I42/SUM(I40:I42)*100)</f>
        <v>22.222222222222221</v>
      </c>
    </row>
    <row r="43" spans="1:10" x14ac:dyDescent="0.2">
      <c r="A43" s="231"/>
      <c r="B43" s="234"/>
      <c r="C43" s="131"/>
      <c r="D43" s="122" t="s">
        <v>126</v>
      </c>
      <c r="E43" s="74">
        <v>3</v>
      </c>
      <c r="F43" s="74">
        <v>0</v>
      </c>
      <c r="G43" s="74">
        <v>0</v>
      </c>
      <c r="H43" s="74">
        <v>0</v>
      </c>
      <c r="I43" s="74">
        <f t="shared" si="0"/>
        <v>1.5</v>
      </c>
      <c r="J43" s="123">
        <f>IF(I43=0,"0,00",I43/SUM(I43:I45)*100)</f>
        <v>50</v>
      </c>
    </row>
    <row r="44" spans="1:10" x14ac:dyDescent="0.2">
      <c r="A44" s="231"/>
      <c r="B44" s="234"/>
      <c r="C44" s="121" t="s">
        <v>131</v>
      </c>
      <c r="D44" s="124" t="s">
        <v>128</v>
      </c>
      <c r="E44" s="125">
        <v>3</v>
      </c>
      <c r="F44" s="125">
        <v>0</v>
      </c>
      <c r="G44" s="125">
        <v>0</v>
      </c>
      <c r="H44" s="125">
        <v>0</v>
      </c>
      <c r="I44" s="125">
        <f t="shared" si="0"/>
        <v>1.5</v>
      </c>
      <c r="J44" s="126">
        <f>IF(I44=0,"0,00",I44/SUM(I43:I45)*100)</f>
        <v>50</v>
      </c>
    </row>
    <row r="45" spans="1:10" x14ac:dyDescent="0.2">
      <c r="A45" s="232"/>
      <c r="B45" s="235"/>
      <c r="C45" s="132" t="s">
        <v>146</v>
      </c>
      <c r="D45" s="128" t="s">
        <v>129</v>
      </c>
      <c r="E45" s="73">
        <v>0</v>
      </c>
      <c r="F45" s="73">
        <v>0</v>
      </c>
      <c r="G45" s="73">
        <v>0</v>
      </c>
      <c r="H45" s="73">
        <v>0</v>
      </c>
      <c r="I45" s="134">
        <f t="shared" si="0"/>
        <v>0</v>
      </c>
      <c r="J45" s="130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3" t="s">
        <v>51</v>
      </c>
      <c r="B47" s="103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M4" sqref="M4:AB4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1"/>
      <c r="B1" s="92"/>
      <c r="C1" s="92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</row>
    <row r="2" spans="1:81" ht="15.75" x14ac:dyDescent="0.25">
      <c r="A2" s="93"/>
      <c r="B2" s="93"/>
      <c r="C2" s="93"/>
      <c r="D2" s="93"/>
      <c r="E2" s="93"/>
      <c r="F2" s="93"/>
      <c r="G2" s="93"/>
      <c r="H2" s="93"/>
      <c r="I2" s="91"/>
      <c r="J2" s="91"/>
      <c r="K2" s="91"/>
      <c r="L2" s="91"/>
      <c r="M2" s="237" t="s">
        <v>95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</row>
    <row r="3" spans="1:81" ht="15.75" x14ac:dyDescent="0.25">
      <c r="A3" s="93"/>
      <c r="B3" s="93"/>
      <c r="C3" s="93"/>
      <c r="D3" s="93"/>
      <c r="E3" s="93"/>
      <c r="F3" s="93"/>
      <c r="G3" s="93"/>
      <c r="H3" s="93"/>
      <c r="I3" s="91"/>
      <c r="J3" s="91"/>
      <c r="K3" s="91"/>
      <c r="L3" s="91"/>
      <c r="M3" s="237" t="s">
        <v>96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</row>
    <row r="4" spans="1:81" ht="15.75" x14ac:dyDescent="0.25">
      <c r="A4" s="93"/>
      <c r="B4" s="93"/>
      <c r="C4" s="93"/>
      <c r="D4" s="93"/>
      <c r="E4" s="93"/>
      <c r="F4" s="93"/>
      <c r="G4" s="93"/>
      <c r="H4" s="93"/>
      <c r="I4" s="91"/>
      <c r="J4" s="91"/>
      <c r="K4" s="91"/>
      <c r="L4" s="91"/>
      <c r="M4" s="237" t="s">
        <v>97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</row>
    <row r="5" spans="1:81" x14ac:dyDescent="0.2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</row>
    <row r="6" spans="1:81" x14ac:dyDescent="0.2">
      <c r="A6" s="94"/>
      <c r="B6" s="94"/>
      <c r="C6" s="95"/>
      <c r="D6" s="95"/>
      <c r="E6" s="95"/>
      <c r="F6" s="95"/>
      <c r="G6" s="95"/>
      <c r="H6" s="95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</row>
    <row r="7" spans="1:81" x14ac:dyDescent="0.2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</row>
    <row r="8" spans="1:81" x14ac:dyDescent="0.2">
      <c r="A8" s="238" t="s">
        <v>98</v>
      </c>
      <c r="B8" s="238"/>
      <c r="C8" s="239" t="s">
        <v>99</v>
      </c>
      <c r="D8" s="239"/>
      <c r="E8" s="239"/>
      <c r="F8" s="239"/>
      <c r="G8" s="239"/>
      <c r="H8" s="239"/>
      <c r="I8" s="91"/>
      <c r="J8" s="91"/>
      <c r="K8" s="91"/>
      <c r="L8" s="238" t="s">
        <v>100</v>
      </c>
      <c r="M8" s="238"/>
      <c r="N8" s="238"/>
      <c r="O8" s="239" t="str">
        <f>'G-1'!D5</f>
        <v>CALLE 40 X CARRERA 23B</v>
      </c>
      <c r="P8" s="239"/>
      <c r="Q8" s="239"/>
      <c r="R8" s="239"/>
      <c r="S8" s="239"/>
      <c r="T8" s="91"/>
      <c r="U8" s="91"/>
      <c r="V8" s="238" t="s">
        <v>101</v>
      </c>
      <c r="W8" s="238"/>
      <c r="X8" s="238"/>
      <c r="Y8" s="239">
        <f>'G-1'!L5</f>
        <v>0</v>
      </c>
      <c r="Z8" s="239"/>
      <c r="AA8" s="239"/>
      <c r="AB8" s="91"/>
      <c r="AC8" s="91"/>
      <c r="AD8" s="91"/>
      <c r="AE8" s="91"/>
      <c r="AF8" s="91"/>
      <c r="AG8" s="91"/>
      <c r="AH8" s="238" t="s">
        <v>102</v>
      </c>
      <c r="AI8" s="238"/>
      <c r="AJ8" s="242">
        <f>'G-1'!S6</f>
        <v>42437</v>
      </c>
      <c r="AK8" s="242"/>
      <c r="AL8" s="242"/>
      <c r="AM8" s="242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</row>
    <row r="9" spans="1:8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</row>
    <row r="10" spans="1:81" x14ac:dyDescent="0.2">
      <c r="A10" s="91"/>
      <c r="B10" s="91"/>
      <c r="C10" s="91"/>
      <c r="D10" s="236" t="s">
        <v>47</v>
      </c>
      <c r="E10" s="236"/>
      <c r="F10" s="236"/>
      <c r="G10" s="236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236" t="s">
        <v>136</v>
      </c>
      <c r="T10" s="236"/>
      <c r="U10" s="236"/>
      <c r="V10" s="236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236" t="s">
        <v>49</v>
      </c>
      <c r="AI10" s="236"/>
      <c r="AJ10" s="236"/>
      <c r="AK10" s="236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  <c r="BT10" s="91"/>
      <c r="BU10" s="91"/>
      <c r="BV10" s="91"/>
      <c r="BW10" s="91"/>
      <c r="BX10" s="91"/>
      <c r="BY10" s="91"/>
      <c r="BZ10" s="91"/>
      <c r="CA10" s="91"/>
      <c r="CB10" s="91"/>
      <c r="CC10" s="91"/>
    </row>
    <row r="11" spans="1:81" ht="16.5" customHeight="1" x14ac:dyDescent="0.2">
      <c r="A11" s="96" t="s">
        <v>103</v>
      </c>
      <c r="B11" s="97">
        <v>0.32291666666666669</v>
      </c>
      <c r="C11" s="97">
        <v>0.33333333333333331</v>
      </c>
      <c r="D11" s="97">
        <v>0.34375</v>
      </c>
      <c r="E11" s="97">
        <v>0.35416666666666669</v>
      </c>
      <c r="F11" s="97">
        <v>0.36458333333333331</v>
      </c>
      <c r="G11" s="97">
        <v>0.375</v>
      </c>
      <c r="H11" s="97">
        <v>0.38541666666666669</v>
      </c>
      <c r="I11" s="97">
        <v>0.39583333333333331</v>
      </c>
      <c r="J11" s="97">
        <v>0.40625</v>
      </c>
      <c r="K11" s="97">
        <v>0.41666666666666669</v>
      </c>
      <c r="L11" s="91"/>
      <c r="M11" s="97">
        <v>0.46875</v>
      </c>
      <c r="N11" s="97">
        <v>0.47916666666666669</v>
      </c>
      <c r="O11" s="97">
        <v>0.48958333333333331</v>
      </c>
      <c r="P11" s="97">
        <v>0.5</v>
      </c>
      <c r="Q11" s="97">
        <v>0.51041666666666663</v>
      </c>
      <c r="R11" s="97">
        <v>0.52083333333333337</v>
      </c>
      <c r="S11" s="97">
        <v>0.53125</v>
      </c>
      <c r="T11" s="97">
        <v>0.54166666666666663</v>
      </c>
      <c r="U11" s="97">
        <v>0.55208333333333337</v>
      </c>
      <c r="V11" s="97">
        <v>0.5625</v>
      </c>
      <c r="W11" s="97">
        <v>0.57291666666666663</v>
      </c>
      <c r="X11" s="97">
        <v>0.58333333333333337</v>
      </c>
      <c r="Y11" s="97">
        <v>0.59375</v>
      </c>
      <c r="Z11" s="97">
        <v>0.60416666666666663</v>
      </c>
      <c r="AA11" s="97">
        <v>0.61458333333333337</v>
      </c>
      <c r="AB11" s="97">
        <v>0.625</v>
      </c>
      <c r="AC11" s="91"/>
      <c r="AD11" s="97">
        <v>0.67708333333333337</v>
      </c>
      <c r="AE11" s="97">
        <v>0.6875</v>
      </c>
      <c r="AF11" s="97">
        <v>0.69791666666666663</v>
      </c>
      <c r="AG11" s="97">
        <v>0.70833333333333337</v>
      </c>
      <c r="AH11" s="97">
        <v>0.71875</v>
      </c>
      <c r="AI11" s="97">
        <v>0.72916666666666663</v>
      </c>
      <c r="AJ11" s="97">
        <v>0.73958333333333337</v>
      </c>
      <c r="AK11" s="97">
        <v>0.75</v>
      </c>
      <c r="AL11" s="97">
        <v>0.76041666666666663</v>
      </c>
      <c r="AM11" s="97">
        <v>0.77083333333333337</v>
      </c>
      <c r="AN11" s="97">
        <v>0.78125</v>
      </c>
      <c r="AO11" s="97">
        <v>0.79166666666666663</v>
      </c>
      <c r="AP11" s="98"/>
      <c r="AQ11" s="91"/>
      <c r="AR11" s="97">
        <v>0.32291666666666669</v>
      </c>
      <c r="AS11" s="97">
        <v>0.33333333333333331</v>
      </c>
      <c r="AT11" s="97">
        <v>0.34375</v>
      </c>
      <c r="AU11" s="97">
        <v>0.35416666666666669</v>
      </c>
      <c r="AV11" s="97">
        <v>0.36458333333333331</v>
      </c>
      <c r="AW11" s="97">
        <v>0.375</v>
      </c>
      <c r="AX11" s="97">
        <v>0.38541666666666669</v>
      </c>
      <c r="AY11" s="97">
        <v>0.39583333333333331</v>
      </c>
      <c r="AZ11" s="97">
        <v>0.40625</v>
      </c>
      <c r="BA11" s="97">
        <v>0.41666666666666669</v>
      </c>
      <c r="BB11" s="97">
        <v>0.46875</v>
      </c>
      <c r="BC11" s="97">
        <v>0.47916666666666669</v>
      </c>
      <c r="BD11" s="97">
        <v>0.48958333333333331</v>
      </c>
      <c r="BE11" s="97">
        <v>0.5</v>
      </c>
      <c r="BF11" s="97">
        <v>0.51041666666666663</v>
      </c>
      <c r="BG11" s="97">
        <v>0.52083333333333337</v>
      </c>
      <c r="BH11" s="97">
        <v>0.53125</v>
      </c>
      <c r="BI11" s="97">
        <v>0.54166666666666663</v>
      </c>
      <c r="BJ11" s="97">
        <v>0.55208333333333337</v>
      </c>
      <c r="BK11" s="97">
        <v>0.5625</v>
      </c>
      <c r="BL11" s="97">
        <v>0.57291666666666663</v>
      </c>
      <c r="BM11" s="97">
        <v>0.58333333333333337</v>
      </c>
      <c r="BN11" s="97">
        <v>0.59375</v>
      </c>
      <c r="BO11" s="97">
        <v>0.60416666666666663</v>
      </c>
      <c r="BP11" s="97">
        <v>0.61458333333333337</v>
      </c>
      <c r="BQ11" s="97">
        <v>0.625</v>
      </c>
      <c r="BR11" s="97">
        <v>0.67708333333333337</v>
      </c>
      <c r="BS11" s="97">
        <v>0.6875</v>
      </c>
      <c r="BT11" s="97">
        <v>0.69791666666666663</v>
      </c>
      <c r="BU11" s="97">
        <v>0.70833333333333337</v>
      </c>
      <c r="BV11" s="97">
        <v>0.71875</v>
      </c>
      <c r="BW11" s="97">
        <v>0.72916666666666663</v>
      </c>
      <c r="BX11" s="97">
        <v>0.73958333333333337</v>
      </c>
      <c r="BY11" s="97">
        <v>0.75</v>
      </c>
      <c r="BZ11" s="97">
        <v>0.76041666666666663</v>
      </c>
      <c r="CA11" s="97">
        <v>0.77083333333333337</v>
      </c>
      <c r="CB11" s="97">
        <v>0.78125</v>
      </c>
      <c r="CC11" s="97">
        <v>0.79166666666666663</v>
      </c>
    </row>
    <row r="12" spans="1:81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243" t="s">
        <v>104</v>
      </c>
      <c r="U12" s="243"/>
      <c r="V12" s="145">
        <v>1</v>
      </c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6"/>
      <c r="AS12" s="96"/>
      <c r="AT12" s="96"/>
      <c r="AU12" s="96">
        <f t="shared" ref="AU12:BA12" si="0">E14</f>
        <v>112</v>
      </c>
      <c r="AV12" s="96">
        <f t="shared" si="0"/>
        <v>124</v>
      </c>
      <c r="AW12" s="96">
        <f t="shared" si="0"/>
        <v>144</v>
      </c>
      <c r="AX12" s="96">
        <f t="shared" si="0"/>
        <v>139</v>
      </c>
      <c r="AY12" s="96">
        <f t="shared" si="0"/>
        <v>142.5</v>
      </c>
      <c r="AZ12" s="96">
        <f t="shared" si="0"/>
        <v>133.5</v>
      </c>
      <c r="BA12" s="96">
        <f t="shared" si="0"/>
        <v>115.5</v>
      </c>
      <c r="BB12" s="96"/>
      <c r="BC12" s="96"/>
      <c r="BD12" s="96"/>
      <c r="BE12" s="96">
        <f t="shared" ref="BE12:BQ12" si="1">P14</f>
        <v>172.5</v>
      </c>
      <c r="BF12" s="96">
        <f t="shared" si="1"/>
        <v>206</v>
      </c>
      <c r="BG12" s="96">
        <f t="shared" si="1"/>
        <v>226.5</v>
      </c>
      <c r="BH12" s="96">
        <f t="shared" si="1"/>
        <v>230.5</v>
      </c>
      <c r="BI12" s="96">
        <f t="shared" si="1"/>
        <v>207</v>
      </c>
      <c r="BJ12" s="96">
        <f t="shared" si="1"/>
        <v>173</v>
      </c>
      <c r="BK12" s="96">
        <f t="shared" si="1"/>
        <v>145.5</v>
      </c>
      <c r="BL12" s="96">
        <f t="shared" si="1"/>
        <v>101</v>
      </c>
      <c r="BM12" s="96">
        <f t="shared" si="1"/>
        <v>104.5</v>
      </c>
      <c r="BN12" s="96">
        <f t="shared" si="1"/>
        <v>110</v>
      </c>
      <c r="BO12" s="96">
        <f t="shared" si="1"/>
        <v>113.5</v>
      </c>
      <c r="BP12" s="96">
        <f t="shared" si="1"/>
        <v>137.5</v>
      </c>
      <c r="BQ12" s="96">
        <f t="shared" si="1"/>
        <v>126.5</v>
      </c>
      <c r="BR12" s="96"/>
      <c r="BS12" s="96"/>
      <c r="BT12" s="96"/>
      <c r="BU12" s="96">
        <f t="shared" ref="BU12:CC12" si="2">AG14</f>
        <v>141.5</v>
      </c>
      <c r="BV12" s="96">
        <f t="shared" si="2"/>
        <v>152</v>
      </c>
      <c r="BW12" s="96">
        <f t="shared" si="2"/>
        <v>155.5</v>
      </c>
      <c r="BX12" s="96">
        <f t="shared" si="2"/>
        <v>180</v>
      </c>
      <c r="BY12" s="96">
        <f t="shared" si="2"/>
        <v>211</v>
      </c>
      <c r="BZ12" s="96">
        <f t="shared" si="2"/>
        <v>237.5</v>
      </c>
      <c r="CA12" s="96">
        <f t="shared" si="2"/>
        <v>257</v>
      </c>
      <c r="CB12" s="96">
        <f t="shared" si="2"/>
        <v>266.5</v>
      </c>
      <c r="CC12" s="96">
        <f t="shared" si="2"/>
        <v>255.5</v>
      </c>
    </row>
    <row r="13" spans="1:81" ht="16.5" customHeight="1" x14ac:dyDescent="0.2">
      <c r="A13" s="99" t="s">
        <v>105</v>
      </c>
      <c r="B13" s="148">
        <f>'G-1'!F10</f>
        <v>22</v>
      </c>
      <c r="C13" s="148">
        <f>'G-1'!F11</f>
        <v>20.5</v>
      </c>
      <c r="D13" s="148">
        <f>'G-1'!F12</f>
        <v>37.5</v>
      </c>
      <c r="E13" s="148">
        <f>'G-1'!F13</f>
        <v>32</v>
      </c>
      <c r="F13" s="148">
        <f>'G-1'!F14</f>
        <v>34</v>
      </c>
      <c r="G13" s="148">
        <f>'G-1'!F15</f>
        <v>40.5</v>
      </c>
      <c r="H13" s="148">
        <f>'G-1'!F16</f>
        <v>32.5</v>
      </c>
      <c r="I13" s="148">
        <f>'G-1'!F17</f>
        <v>35.5</v>
      </c>
      <c r="J13" s="148">
        <f>'G-1'!F18</f>
        <v>25</v>
      </c>
      <c r="K13" s="148">
        <f>'G-1'!F19</f>
        <v>22.5</v>
      </c>
      <c r="L13" s="149"/>
      <c r="M13" s="148">
        <f>'G-1'!F20</f>
        <v>28.5</v>
      </c>
      <c r="N13" s="148">
        <f>'G-1'!F21</f>
        <v>37</v>
      </c>
      <c r="O13" s="148">
        <f>'G-1'!F22</f>
        <v>50.5</v>
      </c>
      <c r="P13" s="148">
        <f>'G-1'!M10</f>
        <v>56.5</v>
      </c>
      <c r="Q13" s="148">
        <f>'G-1'!M11</f>
        <v>62</v>
      </c>
      <c r="R13" s="148">
        <f>'G-1'!M12</f>
        <v>57.5</v>
      </c>
      <c r="S13" s="148">
        <f>'G-1'!M13</f>
        <v>54.5</v>
      </c>
      <c r="T13" s="148">
        <f>'G-1'!M14</f>
        <v>33</v>
      </c>
      <c r="U13" s="148">
        <f>'G-1'!M15</f>
        <v>28</v>
      </c>
      <c r="V13" s="148">
        <f>'G-1'!M16</f>
        <v>30</v>
      </c>
      <c r="W13" s="148">
        <f>'G-1'!M17</f>
        <v>10</v>
      </c>
      <c r="X13" s="148">
        <f>'G-1'!M18</f>
        <v>36.5</v>
      </c>
      <c r="Y13" s="148">
        <f>'G-1'!M19</f>
        <v>33.5</v>
      </c>
      <c r="Z13" s="148">
        <f>'G-1'!M20</f>
        <v>33.5</v>
      </c>
      <c r="AA13" s="148">
        <f>'G-1'!M21</f>
        <v>34</v>
      </c>
      <c r="AB13" s="148">
        <f>'G-1'!M22</f>
        <v>25.5</v>
      </c>
      <c r="AC13" s="149"/>
      <c r="AD13" s="148">
        <f>'G-1'!T10</f>
        <v>32.5</v>
      </c>
      <c r="AE13" s="148">
        <f>'G-1'!T11</f>
        <v>41.5</v>
      </c>
      <c r="AF13" s="148">
        <f>'G-1'!T12</f>
        <v>29</v>
      </c>
      <c r="AG13" s="148">
        <f>'G-1'!T13</f>
        <v>38.5</v>
      </c>
      <c r="AH13" s="148">
        <f>'G-1'!T14</f>
        <v>43</v>
      </c>
      <c r="AI13" s="148">
        <f>'G-1'!T15</f>
        <v>45</v>
      </c>
      <c r="AJ13" s="148">
        <f>'G-1'!T16</f>
        <v>53.5</v>
      </c>
      <c r="AK13" s="148">
        <f>'G-1'!T17</f>
        <v>69.5</v>
      </c>
      <c r="AL13" s="148">
        <f>'G-1'!T18</f>
        <v>69.5</v>
      </c>
      <c r="AM13" s="148">
        <f>'G-1'!T19</f>
        <v>64.5</v>
      </c>
      <c r="AN13" s="148">
        <f>'G-1'!T20</f>
        <v>63</v>
      </c>
      <c r="AO13" s="148">
        <f>'G-1'!T21</f>
        <v>58.5</v>
      </c>
      <c r="AP13" s="100"/>
      <c r="AQ13" s="100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100"/>
      <c r="CB13" s="100"/>
      <c r="CC13" s="100"/>
    </row>
    <row r="14" spans="1:81" ht="16.5" customHeight="1" x14ac:dyDescent="0.2">
      <c r="A14" s="99" t="s">
        <v>106</v>
      </c>
      <c r="B14" s="148"/>
      <c r="C14" s="148"/>
      <c r="D14" s="148"/>
      <c r="E14" s="148">
        <f>B13+C13+D13+E13</f>
        <v>112</v>
      </c>
      <c r="F14" s="148">
        <f t="shared" ref="F14:K14" si="3">C13+D13+E13+F13</f>
        <v>124</v>
      </c>
      <c r="G14" s="148">
        <f t="shared" si="3"/>
        <v>144</v>
      </c>
      <c r="H14" s="148">
        <f t="shared" si="3"/>
        <v>139</v>
      </c>
      <c r="I14" s="148">
        <f t="shared" si="3"/>
        <v>142.5</v>
      </c>
      <c r="J14" s="148">
        <f t="shared" si="3"/>
        <v>133.5</v>
      </c>
      <c r="K14" s="148">
        <f t="shared" si="3"/>
        <v>115.5</v>
      </c>
      <c r="L14" s="149"/>
      <c r="M14" s="148"/>
      <c r="N14" s="148"/>
      <c r="O14" s="148"/>
      <c r="P14" s="148">
        <f>M13+N13+O13+P13</f>
        <v>172.5</v>
      </c>
      <c r="Q14" s="148">
        <f t="shared" ref="Q14:AB14" si="4">N13+O13+P13+Q13</f>
        <v>206</v>
      </c>
      <c r="R14" s="148">
        <f t="shared" si="4"/>
        <v>226.5</v>
      </c>
      <c r="S14" s="148">
        <f t="shared" si="4"/>
        <v>230.5</v>
      </c>
      <c r="T14" s="148">
        <f t="shared" si="4"/>
        <v>207</v>
      </c>
      <c r="U14" s="148">
        <f t="shared" si="4"/>
        <v>173</v>
      </c>
      <c r="V14" s="148">
        <f t="shared" si="4"/>
        <v>145.5</v>
      </c>
      <c r="W14" s="148">
        <f t="shared" si="4"/>
        <v>101</v>
      </c>
      <c r="X14" s="148">
        <f t="shared" si="4"/>
        <v>104.5</v>
      </c>
      <c r="Y14" s="148">
        <f t="shared" si="4"/>
        <v>110</v>
      </c>
      <c r="Z14" s="148">
        <f t="shared" si="4"/>
        <v>113.5</v>
      </c>
      <c r="AA14" s="148">
        <f t="shared" si="4"/>
        <v>137.5</v>
      </c>
      <c r="AB14" s="148">
        <f t="shared" si="4"/>
        <v>126.5</v>
      </c>
      <c r="AC14" s="149"/>
      <c r="AD14" s="148"/>
      <c r="AE14" s="148"/>
      <c r="AF14" s="148"/>
      <c r="AG14" s="148">
        <f>AD13+AE13+AF13+AG13</f>
        <v>141.5</v>
      </c>
      <c r="AH14" s="148">
        <f t="shared" ref="AH14:AO14" si="5">AE13+AF13+AG13+AH13</f>
        <v>152</v>
      </c>
      <c r="AI14" s="148">
        <f t="shared" si="5"/>
        <v>155.5</v>
      </c>
      <c r="AJ14" s="148">
        <f t="shared" si="5"/>
        <v>180</v>
      </c>
      <c r="AK14" s="148">
        <f t="shared" si="5"/>
        <v>211</v>
      </c>
      <c r="AL14" s="148">
        <f t="shared" si="5"/>
        <v>237.5</v>
      </c>
      <c r="AM14" s="148">
        <f t="shared" si="5"/>
        <v>257</v>
      </c>
      <c r="AN14" s="148">
        <f t="shared" si="5"/>
        <v>266.5</v>
      </c>
      <c r="AO14" s="148">
        <f t="shared" si="5"/>
        <v>255.5</v>
      </c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</row>
    <row r="15" spans="1:81" ht="16.5" customHeight="1" x14ac:dyDescent="0.2">
      <c r="A15" s="96" t="s">
        <v>107</v>
      </c>
      <c r="B15" s="150"/>
      <c r="C15" s="151" t="s">
        <v>108</v>
      </c>
      <c r="D15" s="152">
        <f>DIRECCIONALIDAD!J10/100</f>
        <v>2.34375E-2</v>
      </c>
      <c r="E15" s="151"/>
      <c r="F15" s="151" t="s">
        <v>109</v>
      </c>
      <c r="G15" s="152">
        <f>DIRECCIONALIDAD!J11/100</f>
        <v>0.890625</v>
      </c>
      <c r="H15" s="151"/>
      <c r="I15" s="151" t="s">
        <v>110</v>
      </c>
      <c r="J15" s="152">
        <f>DIRECCIONALIDAD!J12/100</f>
        <v>8.59375E-2</v>
      </c>
      <c r="K15" s="153"/>
      <c r="L15" s="147"/>
      <c r="M15" s="150"/>
      <c r="N15" s="151"/>
      <c r="O15" s="151" t="s">
        <v>108</v>
      </c>
      <c r="P15" s="152">
        <f>DIRECCIONALIDAD!J13/100</f>
        <v>8.4033613445378148E-3</v>
      </c>
      <c r="Q15" s="151"/>
      <c r="R15" s="151"/>
      <c r="S15" s="151"/>
      <c r="T15" s="151" t="s">
        <v>109</v>
      </c>
      <c r="U15" s="152">
        <f>DIRECCIONALIDAD!J14/100</f>
        <v>0.97478991596638653</v>
      </c>
      <c r="V15" s="151"/>
      <c r="W15" s="151"/>
      <c r="X15" s="151"/>
      <c r="Y15" s="151" t="s">
        <v>110</v>
      </c>
      <c r="Z15" s="152">
        <f>DIRECCIONALIDAD!J15/100</f>
        <v>1.680672268907563E-2</v>
      </c>
      <c r="AA15" s="151"/>
      <c r="AB15" s="153"/>
      <c r="AC15" s="147"/>
      <c r="AD15" s="150"/>
      <c r="AE15" s="151" t="s">
        <v>108</v>
      </c>
      <c r="AF15" s="152">
        <f>DIRECCIONALIDAD!J16/100</f>
        <v>4.4715447154471545E-2</v>
      </c>
      <c r="AG15" s="151"/>
      <c r="AH15" s="151"/>
      <c r="AI15" s="151"/>
      <c r="AJ15" s="151" t="s">
        <v>109</v>
      </c>
      <c r="AK15" s="152">
        <f>DIRECCIONALIDAD!J17/100</f>
        <v>0.93495934959349603</v>
      </c>
      <c r="AL15" s="151"/>
      <c r="AM15" s="151"/>
      <c r="AN15" s="151" t="s">
        <v>110</v>
      </c>
      <c r="AO15" s="154">
        <f>DIRECCIONALIDAD!J18/100</f>
        <v>2.0325203252032516E-2</v>
      </c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</row>
    <row r="16" spans="1:81" ht="16.5" customHeight="1" x14ac:dyDescent="0.2">
      <c r="A16" s="91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40" t="s">
        <v>104</v>
      </c>
      <c r="U16" s="240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</row>
    <row r="17" spans="1:81" ht="16.5" customHeight="1" x14ac:dyDescent="0.2">
      <c r="A17" s="99" t="s">
        <v>105</v>
      </c>
      <c r="B17" s="148">
        <f>'G-2'!F10</f>
        <v>48.5</v>
      </c>
      <c r="C17" s="148">
        <f>'G-2'!F11</f>
        <v>60.5</v>
      </c>
      <c r="D17" s="148">
        <f>'G-2'!F12</f>
        <v>71.5</v>
      </c>
      <c r="E17" s="148">
        <f>'G-2'!F13</f>
        <v>51.5</v>
      </c>
      <c r="F17" s="148">
        <f>'G-2'!F14</f>
        <v>46</v>
      </c>
      <c r="G17" s="148">
        <f>'G-2'!F15</f>
        <v>40.5</v>
      </c>
      <c r="H17" s="148">
        <f>'G-2'!F16</f>
        <v>61</v>
      </c>
      <c r="I17" s="148">
        <f>'G-2'!F17</f>
        <v>33.5</v>
      </c>
      <c r="J17" s="148">
        <f>'G-2'!F18</f>
        <v>38</v>
      </c>
      <c r="K17" s="148">
        <f>'G-2'!F19</f>
        <v>34.5</v>
      </c>
      <c r="L17" s="149"/>
      <c r="M17" s="148">
        <f>'G-2'!F20</f>
        <v>22.5</v>
      </c>
      <c r="N17" s="148">
        <f>'G-2'!F21</f>
        <v>22.5</v>
      </c>
      <c r="O17" s="148">
        <f>'G-2'!F22</f>
        <v>28</v>
      </c>
      <c r="P17" s="148">
        <f>'G-2'!M10</f>
        <v>24</v>
      </c>
      <c r="Q17" s="148">
        <f>'G-2'!M11</f>
        <v>27</v>
      </c>
      <c r="R17" s="148">
        <f>'G-2'!M12</f>
        <v>23.5</v>
      </c>
      <c r="S17" s="148">
        <f>'G-2'!M13</f>
        <v>19.5</v>
      </c>
      <c r="T17" s="148">
        <f>'G-2'!M14</f>
        <v>27.5</v>
      </c>
      <c r="U17" s="148">
        <f>'G-2'!M15</f>
        <v>26</v>
      </c>
      <c r="V17" s="148">
        <f>'G-2'!M16</f>
        <v>31</v>
      </c>
      <c r="W17" s="148">
        <f>'G-2'!M17</f>
        <v>36</v>
      </c>
      <c r="X17" s="148">
        <f>'G-2'!M18</f>
        <v>42</v>
      </c>
      <c r="Y17" s="148">
        <f>'G-2'!M19</f>
        <v>42</v>
      </c>
      <c r="Z17" s="148">
        <f>'G-2'!M20</f>
        <v>43</v>
      </c>
      <c r="AA17" s="148">
        <f>'G-2'!M21</f>
        <v>32</v>
      </c>
      <c r="AB17" s="148">
        <f>'G-2'!M22</f>
        <v>31.5</v>
      </c>
      <c r="AC17" s="149"/>
      <c r="AD17" s="148">
        <f>'G-2'!T10</f>
        <v>17</v>
      </c>
      <c r="AE17" s="148">
        <f>'G-2'!T11</f>
        <v>21.5</v>
      </c>
      <c r="AF17" s="148">
        <f>'G-2'!T12</f>
        <v>33.5</v>
      </c>
      <c r="AG17" s="148">
        <f>'G-2'!T13</f>
        <v>40.5</v>
      </c>
      <c r="AH17" s="148">
        <f>'G-2'!T14</f>
        <v>23.5</v>
      </c>
      <c r="AI17" s="148">
        <f>'G-2'!T15</f>
        <v>32.5</v>
      </c>
      <c r="AJ17" s="148">
        <f>'G-2'!T16</f>
        <v>27.5</v>
      </c>
      <c r="AK17" s="148">
        <f>'G-2'!T17</f>
        <v>34.5</v>
      </c>
      <c r="AL17" s="148">
        <f>'G-2'!T18</f>
        <v>32</v>
      </c>
      <c r="AM17" s="148">
        <f>'G-2'!T19</f>
        <v>31</v>
      </c>
      <c r="AN17" s="148">
        <f>'G-2'!T20</f>
        <v>30</v>
      </c>
      <c r="AO17" s="148">
        <f>'G-2'!T21</f>
        <v>29.5</v>
      </c>
      <c r="AP17" s="100"/>
      <c r="AQ17" s="100"/>
      <c r="AR17" s="100"/>
      <c r="AS17" s="100"/>
      <c r="AT17" s="100"/>
      <c r="AU17" s="100">
        <f t="shared" ref="AU17:BA17" si="6">E18</f>
        <v>232</v>
      </c>
      <c r="AV17" s="100">
        <f t="shared" si="6"/>
        <v>229.5</v>
      </c>
      <c r="AW17" s="100">
        <f t="shared" si="6"/>
        <v>209.5</v>
      </c>
      <c r="AX17" s="100">
        <f t="shared" si="6"/>
        <v>199</v>
      </c>
      <c r="AY17" s="100">
        <f t="shared" si="6"/>
        <v>181</v>
      </c>
      <c r="AZ17" s="100">
        <f t="shared" si="6"/>
        <v>173</v>
      </c>
      <c r="BA17" s="100">
        <f t="shared" si="6"/>
        <v>167</v>
      </c>
      <c r="BB17" s="100"/>
      <c r="BC17" s="100"/>
      <c r="BD17" s="100"/>
      <c r="BE17" s="100">
        <f t="shared" ref="BE17:BQ17" si="7">P18</f>
        <v>97</v>
      </c>
      <c r="BF17" s="100">
        <f t="shared" si="7"/>
        <v>101.5</v>
      </c>
      <c r="BG17" s="100">
        <f t="shared" si="7"/>
        <v>102.5</v>
      </c>
      <c r="BH17" s="100">
        <f t="shared" si="7"/>
        <v>94</v>
      </c>
      <c r="BI17" s="100">
        <f t="shared" si="7"/>
        <v>97.5</v>
      </c>
      <c r="BJ17" s="100">
        <f t="shared" si="7"/>
        <v>96.5</v>
      </c>
      <c r="BK17" s="100">
        <f t="shared" si="7"/>
        <v>104</v>
      </c>
      <c r="BL17" s="100">
        <f t="shared" si="7"/>
        <v>120.5</v>
      </c>
      <c r="BM17" s="100">
        <f t="shared" si="7"/>
        <v>135</v>
      </c>
      <c r="BN17" s="100">
        <f t="shared" si="7"/>
        <v>151</v>
      </c>
      <c r="BO17" s="100">
        <f t="shared" si="7"/>
        <v>163</v>
      </c>
      <c r="BP17" s="100">
        <f t="shared" si="7"/>
        <v>159</v>
      </c>
      <c r="BQ17" s="100">
        <f t="shared" si="7"/>
        <v>148.5</v>
      </c>
      <c r="BR17" s="100"/>
      <c r="BS17" s="100"/>
      <c r="BT17" s="100"/>
      <c r="BU17" s="100">
        <f t="shared" ref="BU17:CC17" si="8">AG18</f>
        <v>112.5</v>
      </c>
      <c r="BV17" s="100">
        <f t="shared" si="8"/>
        <v>119</v>
      </c>
      <c r="BW17" s="100">
        <f t="shared" si="8"/>
        <v>130</v>
      </c>
      <c r="BX17" s="100">
        <f t="shared" si="8"/>
        <v>124</v>
      </c>
      <c r="BY17" s="100">
        <f t="shared" si="8"/>
        <v>118</v>
      </c>
      <c r="BZ17" s="100">
        <f t="shared" si="8"/>
        <v>126.5</v>
      </c>
      <c r="CA17" s="100">
        <f t="shared" si="8"/>
        <v>125</v>
      </c>
      <c r="CB17" s="100">
        <f t="shared" si="8"/>
        <v>127.5</v>
      </c>
      <c r="CC17" s="100">
        <f t="shared" si="8"/>
        <v>122.5</v>
      </c>
    </row>
    <row r="18" spans="1:81" ht="16.5" customHeight="1" x14ac:dyDescent="0.2">
      <c r="A18" s="99" t="s">
        <v>106</v>
      </c>
      <c r="B18" s="148"/>
      <c r="C18" s="148"/>
      <c r="D18" s="148"/>
      <c r="E18" s="148">
        <f>B17+C17+D17+E17</f>
        <v>232</v>
      </c>
      <c r="F18" s="148">
        <f t="shared" ref="F18:K18" si="9">C17+D17+E17+F17</f>
        <v>229.5</v>
      </c>
      <c r="G18" s="148">
        <f t="shared" si="9"/>
        <v>209.5</v>
      </c>
      <c r="H18" s="148">
        <f t="shared" si="9"/>
        <v>199</v>
      </c>
      <c r="I18" s="148">
        <f t="shared" si="9"/>
        <v>181</v>
      </c>
      <c r="J18" s="148">
        <f t="shared" si="9"/>
        <v>173</v>
      </c>
      <c r="K18" s="148">
        <f t="shared" si="9"/>
        <v>167</v>
      </c>
      <c r="L18" s="149"/>
      <c r="M18" s="148"/>
      <c r="N18" s="148"/>
      <c r="O18" s="148"/>
      <c r="P18" s="148">
        <f>M17+N17+O17+P17</f>
        <v>97</v>
      </c>
      <c r="Q18" s="148">
        <f t="shared" ref="Q18:AB18" si="10">N17+O17+P17+Q17</f>
        <v>101.5</v>
      </c>
      <c r="R18" s="148">
        <f t="shared" si="10"/>
        <v>102.5</v>
      </c>
      <c r="S18" s="148">
        <f t="shared" si="10"/>
        <v>94</v>
      </c>
      <c r="T18" s="148">
        <f t="shared" si="10"/>
        <v>97.5</v>
      </c>
      <c r="U18" s="148">
        <f t="shared" si="10"/>
        <v>96.5</v>
      </c>
      <c r="V18" s="148">
        <f t="shared" si="10"/>
        <v>104</v>
      </c>
      <c r="W18" s="148">
        <f t="shared" si="10"/>
        <v>120.5</v>
      </c>
      <c r="X18" s="148">
        <f t="shared" si="10"/>
        <v>135</v>
      </c>
      <c r="Y18" s="148">
        <f t="shared" si="10"/>
        <v>151</v>
      </c>
      <c r="Z18" s="148">
        <f t="shared" si="10"/>
        <v>163</v>
      </c>
      <c r="AA18" s="148">
        <f t="shared" si="10"/>
        <v>159</v>
      </c>
      <c r="AB18" s="148">
        <f t="shared" si="10"/>
        <v>148.5</v>
      </c>
      <c r="AC18" s="149"/>
      <c r="AD18" s="148"/>
      <c r="AE18" s="148"/>
      <c r="AF18" s="148"/>
      <c r="AG18" s="148">
        <f>AD17+AE17+AF17+AG17</f>
        <v>112.5</v>
      </c>
      <c r="AH18" s="148">
        <f t="shared" ref="AH18:AO18" si="11">AE17+AF17+AG17+AH17</f>
        <v>119</v>
      </c>
      <c r="AI18" s="148">
        <f t="shared" si="11"/>
        <v>130</v>
      </c>
      <c r="AJ18" s="148">
        <f t="shared" si="11"/>
        <v>124</v>
      </c>
      <c r="AK18" s="148">
        <f t="shared" si="11"/>
        <v>118</v>
      </c>
      <c r="AL18" s="148">
        <f t="shared" si="11"/>
        <v>126.5</v>
      </c>
      <c r="AM18" s="148">
        <f t="shared" si="11"/>
        <v>125</v>
      </c>
      <c r="AN18" s="148">
        <f t="shared" si="11"/>
        <v>127.5</v>
      </c>
      <c r="AO18" s="148">
        <f t="shared" si="11"/>
        <v>122.5</v>
      </c>
      <c r="AP18" s="100"/>
      <c r="AQ18" s="100"/>
      <c r="AR18" s="100"/>
      <c r="AS18" s="100"/>
      <c r="AT18" s="100"/>
      <c r="AU18" s="100">
        <f t="shared" ref="AU18:BA18" si="12">E26</f>
        <v>11</v>
      </c>
      <c r="AV18" s="100">
        <f t="shared" si="12"/>
        <v>10.5</v>
      </c>
      <c r="AW18" s="100">
        <f t="shared" si="12"/>
        <v>12.5</v>
      </c>
      <c r="AX18" s="100">
        <f t="shared" si="12"/>
        <v>8</v>
      </c>
      <c r="AY18" s="100">
        <f t="shared" si="12"/>
        <v>7.5</v>
      </c>
      <c r="AZ18" s="100">
        <f t="shared" si="12"/>
        <v>7</v>
      </c>
      <c r="BA18" s="100">
        <f t="shared" si="12"/>
        <v>6.5</v>
      </c>
      <c r="BB18" s="100"/>
      <c r="BC18" s="100"/>
      <c r="BD18" s="100"/>
      <c r="BE18" s="100">
        <f t="shared" ref="BE18:BQ18" si="13">P26</f>
        <v>10.5</v>
      </c>
      <c r="BF18" s="100">
        <f t="shared" si="13"/>
        <v>13</v>
      </c>
      <c r="BG18" s="100">
        <f t="shared" si="13"/>
        <v>14.5</v>
      </c>
      <c r="BH18" s="100">
        <f t="shared" si="13"/>
        <v>13</v>
      </c>
      <c r="BI18" s="100">
        <f t="shared" si="13"/>
        <v>11</v>
      </c>
      <c r="BJ18" s="100">
        <f t="shared" si="13"/>
        <v>8</v>
      </c>
      <c r="BK18" s="100">
        <f t="shared" si="13"/>
        <v>5</v>
      </c>
      <c r="BL18" s="100">
        <f t="shared" si="13"/>
        <v>3.5</v>
      </c>
      <c r="BM18" s="100">
        <f t="shared" si="13"/>
        <v>2.5</v>
      </c>
      <c r="BN18" s="100">
        <f t="shared" si="13"/>
        <v>5</v>
      </c>
      <c r="BO18" s="100">
        <f t="shared" si="13"/>
        <v>6.5</v>
      </c>
      <c r="BP18" s="100">
        <f t="shared" si="13"/>
        <v>9.5</v>
      </c>
      <c r="BQ18" s="100">
        <f t="shared" si="13"/>
        <v>8.5</v>
      </c>
      <c r="BR18" s="100"/>
      <c r="BS18" s="100"/>
      <c r="BT18" s="100"/>
      <c r="BU18" s="100">
        <f t="shared" ref="BU18:CC18" si="14">AG26</f>
        <v>8.5</v>
      </c>
      <c r="BV18" s="100">
        <f t="shared" si="14"/>
        <v>9</v>
      </c>
      <c r="BW18" s="100">
        <f t="shared" si="14"/>
        <v>8.5</v>
      </c>
      <c r="BX18" s="100">
        <f t="shared" si="14"/>
        <v>8.5</v>
      </c>
      <c r="BY18" s="100">
        <f t="shared" si="14"/>
        <v>6</v>
      </c>
      <c r="BZ18" s="100">
        <f t="shared" si="14"/>
        <v>5.5</v>
      </c>
      <c r="CA18" s="100">
        <f t="shared" si="14"/>
        <v>7</v>
      </c>
      <c r="CB18" s="100">
        <f t="shared" si="14"/>
        <v>7</v>
      </c>
      <c r="CC18" s="100">
        <f t="shared" si="14"/>
        <v>6</v>
      </c>
    </row>
    <row r="19" spans="1:81" ht="16.5" customHeight="1" x14ac:dyDescent="0.2">
      <c r="A19" s="96" t="s">
        <v>107</v>
      </c>
      <c r="B19" s="150"/>
      <c r="C19" s="151" t="s">
        <v>108</v>
      </c>
      <c r="D19" s="152">
        <f>DIRECCIONALIDAD!J19/100</f>
        <v>2.0408163265306124E-2</v>
      </c>
      <c r="E19" s="151"/>
      <c r="F19" s="151" t="s">
        <v>109</v>
      </c>
      <c r="G19" s="152">
        <f>DIRECCIONALIDAD!J20/100</f>
        <v>0.97278911564625847</v>
      </c>
      <c r="H19" s="151"/>
      <c r="I19" s="151" t="s">
        <v>110</v>
      </c>
      <c r="J19" s="152">
        <f>DIRECCIONALIDAD!J21/100</f>
        <v>6.8027210884353739E-3</v>
      </c>
      <c r="K19" s="153"/>
      <c r="L19" s="147"/>
      <c r="M19" s="150"/>
      <c r="N19" s="151"/>
      <c r="O19" s="151" t="s">
        <v>108</v>
      </c>
      <c r="P19" s="152">
        <f>DIRECCIONALIDAD!J22/100</f>
        <v>7.0866141732283464E-2</v>
      </c>
      <c r="Q19" s="151"/>
      <c r="R19" s="151"/>
      <c r="S19" s="151"/>
      <c r="T19" s="151" t="s">
        <v>109</v>
      </c>
      <c r="U19" s="152">
        <f>DIRECCIONALIDAD!J23/100</f>
        <v>0.88976377952755892</v>
      </c>
      <c r="V19" s="151"/>
      <c r="W19" s="151"/>
      <c r="X19" s="151"/>
      <c r="Y19" s="151" t="s">
        <v>110</v>
      </c>
      <c r="Z19" s="152">
        <f>DIRECCIONALIDAD!J24/100</f>
        <v>3.937007874015748E-2</v>
      </c>
      <c r="AA19" s="151"/>
      <c r="AB19" s="153"/>
      <c r="AC19" s="147"/>
      <c r="AD19" s="150"/>
      <c r="AE19" s="151" t="s">
        <v>108</v>
      </c>
      <c r="AF19" s="152">
        <f>DIRECCIONALIDAD!J25/100</f>
        <v>0</v>
      </c>
      <c r="AG19" s="151"/>
      <c r="AH19" s="151"/>
      <c r="AI19" s="151"/>
      <c r="AJ19" s="151" t="s">
        <v>109</v>
      </c>
      <c r="AK19" s="152">
        <f>DIRECCIONALIDAD!J26/100</f>
        <v>1</v>
      </c>
      <c r="AL19" s="151"/>
      <c r="AM19" s="151"/>
      <c r="AN19" s="151" t="s">
        <v>110</v>
      </c>
      <c r="AO19" s="154">
        <f>DIRECCIONALIDAD!J27/100</f>
        <v>0</v>
      </c>
      <c r="AP19" s="91"/>
      <c r="AQ19" s="91"/>
      <c r="AR19" s="91"/>
      <c r="AS19" s="91"/>
      <c r="AT19" s="91"/>
      <c r="AU19" s="91">
        <f t="shared" ref="AU19:BA19" si="15">E22</f>
        <v>2.5</v>
      </c>
      <c r="AV19" s="91">
        <f t="shared" si="15"/>
        <v>1.5</v>
      </c>
      <c r="AW19" s="91">
        <f t="shared" si="15"/>
        <v>2</v>
      </c>
      <c r="AX19" s="91">
        <f t="shared" si="15"/>
        <v>2.5</v>
      </c>
      <c r="AY19" s="91">
        <f t="shared" si="15"/>
        <v>2.5</v>
      </c>
      <c r="AZ19" s="91">
        <f t="shared" si="15"/>
        <v>3.5</v>
      </c>
      <c r="BA19" s="91">
        <f t="shared" si="15"/>
        <v>5.5</v>
      </c>
      <c r="BB19" s="91"/>
      <c r="BC19" s="91"/>
      <c r="BD19" s="91"/>
      <c r="BE19" s="91">
        <f t="shared" ref="BE19:BQ19" si="16">P22</f>
        <v>10.5</v>
      </c>
      <c r="BF19" s="91">
        <f t="shared" si="16"/>
        <v>10.5</v>
      </c>
      <c r="BG19" s="91">
        <f t="shared" si="16"/>
        <v>7.5</v>
      </c>
      <c r="BH19" s="91">
        <f t="shared" si="16"/>
        <v>6.5</v>
      </c>
      <c r="BI19" s="91">
        <f t="shared" si="16"/>
        <v>4.5</v>
      </c>
      <c r="BJ19" s="91">
        <f t="shared" si="16"/>
        <v>4</v>
      </c>
      <c r="BK19" s="91">
        <f t="shared" si="16"/>
        <v>4</v>
      </c>
      <c r="BL19" s="91">
        <f t="shared" si="16"/>
        <v>4</v>
      </c>
      <c r="BM19" s="91">
        <f t="shared" si="16"/>
        <v>5.5</v>
      </c>
      <c r="BN19" s="91">
        <f t="shared" si="16"/>
        <v>12</v>
      </c>
      <c r="BO19" s="91">
        <f t="shared" si="16"/>
        <v>12</v>
      </c>
      <c r="BP19" s="91">
        <f t="shared" si="16"/>
        <v>13</v>
      </c>
      <c r="BQ19" s="91">
        <f t="shared" si="16"/>
        <v>12.5</v>
      </c>
      <c r="BR19" s="91"/>
      <c r="BS19" s="91"/>
      <c r="BT19" s="91"/>
      <c r="BU19" s="91">
        <f t="shared" ref="BU19:CC19" si="17">AG22</f>
        <v>6</v>
      </c>
      <c r="BV19" s="91">
        <f t="shared" si="17"/>
        <v>4</v>
      </c>
      <c r="BW19" s="91">
        <f t="shared" si="17"/>
        <v>4.5</v>
      </c>
      <c r="BX19" s="91">
        <f t="shared" si="17"/>
        <v>3.5</v>
      </c>
      <c r="BY19" s="91">
        <f t="shared" si="17"/>
        <v>5.5</v>
      </c>
      <c r="BZ19" s="91">
        <f t="shared" si="17"/>
        <v>5.5</v>
      </c>
      <c r="CA19" s="91">
        <f t="shared" si="17"/>
        <v>4</v>
      </c>
      <c r="CB19" s="91">
        <f t="shared" si="17"/>
        <v>5</v>
      </c>
      <c r="CC19" s="91">
        <f t="shared" si="17"/>
        <v>5</v>
      </c>
    </row>
    <row r="20" spans="1:81" ht="16.5" customHeight="1" x14ac:dyDescent="0.2">
      <c r="A20" s="91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0" t="s">
        <v>104</v>
      </c>
      <c r="U20" s="240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1"/>
      <c r="AQ20" s="91"/>
      <c r="AR20" s="91"/>
      <c r="AS20" s="91"/>
      <c r="AT20" s="91"/>
      <c r="AU20" s="91">
        <f t="shared" ref="AU20:BA20" si="18">E30</f>
        <v>357.5</v>
      </c>
      <c r="AV20" s="91">
        <f t="shared" si="18"/>
        <v>365.5</v>
      </c>
      <c r="AW20" s="91">
        <f t="shared" si="18"/>
        <v>368</v>
      </c>
      <c r="AX20" s="91">
        <f t="shared" si="18"/>
        <v>348.5</v>
      </c>
      <c r="AY20" s="91">
        <f t="shared" si="18"/>
        <v>333.5</v>
      </c>
      <c r="AZ20" s="91">
        <f t="shared" si="18"/>
        <v>317</v>
      </c>
      <c r="BA20" s="91">
        <f t="shared" si="18"/>
        <v>294.5</v>
      </c>
      <c r="BB20" s="91"/>
      <c r="BC20" s="91"/>
      <c r="BD20" s="91"/>
      <c r="BE20" s="91">
        <f t="shared" ref="BE20:BQ20" si="19">P30</f>
        <v>290.5</v>
      </c>
      <c r="BF20" s="91">
        <f t="shared" si="19"/>
        <v>331</v>
      </c>
      <c r="BG20" s="91">
        <f t="shared" si="19"/>
        <v>351</v>
      </c>
      <c r="BH20" s="91">
        <f t="shared" si="19"/>
        <v>344</v>
      </c>
      <c r="BI20" s="91">
        <f t="shared" si="19"/>
        <v>320</v>
      </c>
      <c r="BJ20" s="91">
        <f t="shared" si="19"/>
        <v>281.5</v>
      </c>
      <c r="BK20" s="91">
        <f t="shared" si="19"/>
        <v>258.5</v>
      </c>
      <c r="BL20" s="91">
        <f t="shared" si="19"/>
        <v>229</v>
      </c>
      <c r="BM20" s="91">
        <f t="shared" si="19"/>
        <v>247.5</v>
      </c>
      <c r="BN20" s="91">
        <f t="shared" si="19"/>
        <v>278</v>
      </c>
      <c r="BO20" s="91">
        <f t="shared" si="19"/>
        <v>295</v>
      </c>
      <c r="BP20" s="91">
        <f t="shared" si="19"/>
        <v>319</v>
      </c>
      <c r="BQ20" s="91">
        <f t="shared" si="19"/>
        <v>296</v>
      </c>
      <c r="BR20" s="91"/>
      <c r="BS20" s="91"/>
      <c r="BT20" s="91"/>
      <c r="BU20" s="91">
        <f t="shared" ref="BU20:CC20" si="20">AG30</f>
        <v>268.5</v>
      </c>
      <c r="BV20" s="91">
        <f t="shared" si="20"/>
        <v>284</v>
      </c>
      <c r="BW20" s="91">
        <f t="shared" si="20"/>
        <v>298.5</v>
      </c>
      <c r="BX20" s="91">
        <f t="shared" si="20"/>
        <v>316</v>
      </c>
      <c r="BY20" s="91">
        <f t="shared" si="20"/>
        <v>340.5</v>
      </c>
      <c r="BZ20" s="91">
        <f t="shared" si="20"/>
        <v>375</v>
      </c>
      <c r="CA20" s="91">
        <f t="shared" si="20"/>
        <v>393</v>
      </c>
      <c r="CB20" s="91">
        <f t="shared" si="20"/>
        <v>406</v>
      </c>
      <c r="CC20" s="91">
        <f t="shared" si="20"/>
        <v>389</v>
      </c>
    </row>
    <row r="21" spans="1:81" ht="16.5" customHeight="1" x14ac:dyDescent="0.2">
      <c r="A21" s="99" t="s">
        <v>105</v>
      </c>
      <c r="B21" s="148">
        <f>'G-3'!F10</f>
        <v>1</v>
      </c>
      <c r="C21" s="148">
        <f>'G-3'!F11</f>
        <v>0</v>
      </c>
      <c r="D21" s="148">
        <f>'G-3'!F12</f>
        <v>0</v>
      </c>
      <c r="E21" s="148">
        <f>'G-3'!F13</f>
        <v>1.5</v>
      </c>
      <c r="F21" s="148">
        <f>'G-3'!F14</f>
        <v>0</v>
      </c>
      <c r="G21" s="148">
        <f>'G-3'!F15</f>
        <v>0.5</v>
      </c>
      <c r="H21" s="148">
        <f>'G-3'!F16</f>
        <v>0.5</v>
      </c>
      <c r="I21" s="148">
        <f>'G-3'!F17</f>
        <v>1.5</v>
      </c>
      <c r="J21" s="148">
        <f>'G-3'!F18</f>
        <v>1</v>
      </c>
      <c r="K21" s="148">
        <f>'G-3'!F19</f>
        <v>2.5</v>
      </c>
      <c r="L21" s="149"/>
      <c r="M21" s="148">
        <f>'G-3'!F20</f>
        <v>1.5</v>
      </c>
      <c r="N21" s="148">
        <f>'G-3'!F21</f>
        <v>4</v>
      </c>
      <c r="O21" s="148">
        <f>'G-3'!F22</f>
        <v>2.5</v>
      </c>
      <c r="P21" s="148">
        <f>'G-3'!M10</f>
        <v>2.5</v>
      </c>
      <c r="Q21" s="148">
        <f>'G-3'!M11</f>
        <v>1.5</v>
      </c>
      <c r="R21" s="148">
        <f>'G-3'!M12</f>
        <v>1</v>
      </c>
      <c r="S21" s="148">
        <f>'G-3'!M13</f>
        <v>1.5</v>
      </c>
      <c r="T21" s="148">
        <f>'G-3'!M14</f>
        <v>0.5</v>
      </c>
      <c r="U21" s="148">
        <f>'G-3'!M15</f>
        <v>1</v>
      </c>
      <c r="V21" s="148">
        <f>'G-3'!M16</f>
        <v>1</v>
      </c>
      <c r="W21" s="148">
        <f>'G-3'!M17</f>
        <v>1.5</v>
      </c>
      <c r="X21" s="148">
        <f>'G-3'!M18</f>
        <v>2</v>
      </c>
      <c r="Y21" s="148">
        <f>'G-3'!M19</f>
        <v>7.5</v>
      </c>
      <c r="Z21" s="148">
        <f>'G-3'!M20</f>
        <v>1</v>
      </c>
      <c r="AA21" s="148">
        <f>'G-3'!M21</f>
        <v>2.5</v>
      </c>
      <c r="AB21" s="148">
        <f>'G-3'!M22</f>
        <v>1.5</v>
      </c>
      <c r="AC21" s="149"/>
      <c r="AD21" s="148">
        <f>'G-3'!T10</f>
        <v>2.5</v>
      </c>
      <c r="AE21" s="148">
        <f>'G-3'!T11</f>
        <v>1</v>
      </c>
      <c r="AF21" s="148">
        <f>'G-3'!T12</f>
        <v>2</v>
      </c>
      <c r="AG21" s="148">
        <f>'G-3'!T13</f>
        <v>0.5</v>
      </c>
      <c r="AH21" s="148">
        <f>'G-3'!T14</f>
        <v>0.5</v>
      </c>
      <c r="AI21" s="148">
        <f>'G-3'!T15</f>
        <v>1.5</v>
      </c>
      <c r="AJ21" s="148">
        <f>'G-3'!T16</f>
        <v>1</v>
      </c>
      <c r="AK21" s="148">
        <f>'G-3'!T17</f>
        <v>2.5</v>
      </c>
      <c r="AL21" s="148">
        <f>'G-3'!T18</f>
        <v>0.5</v>
      </c>
      <c r="AM21" s="148">
        <f>'G-3'!T19</f>
        <v>0</v>
      </c>
      <c r="AN21" s="148">
        <f>'G-3'!T20</f>
        <v>2</v>
      </c>
      <c r="AO21" s="148">
        <f>'G-3'!T21</f>
        <v>2.5</v>
      </c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</row>
    <row r="22" spans="1:81" ht="16.5" customHeight="1" x14ac:dyDescent="0.2">
      <c r="A22" s="99" t="s">
        <v>106</v>
      </c>
      <c r="B22" s="148"/>
      <c r="C22" s="148"/>
      <c r="D22" s="148"/>
      <c r="E22" s="148">
        <f>B21+C21+D21+E21</f>
        <v>2.5</v>
      </c>
      <c r="F22" s="148">
        <f t="shared" ref="F22:K22" si="21">C21+D21+E21+F21</f>
        <v>1.5</v>
      </c>
      <c r="G22" s="148">
        <f t="shared" si="21"/>
        <v>2</v>
      </c>
      <c r="H22" s="148">
        <f t="shared" si="21"/>
        <v>2.5</v>
      </c>
      <c r="I22" s="148">
        <f t="shared" si="21"/>
        <v>2.5</v>
      </c>
      <c r="J22" s="148">
        <f t="shared" si="21"/>
        <v>3.5</v>
      </c>
      <c r="K22" s="148">
        <f t="shared" si="21"/>
        <v>5.5</v>
      </c>
      <c r="L22" s="149"/>
      <c r="M22" s="148"/>
      <c r="N22" s="148"/>
      <c r="O22" s="148"/>
      <c r="P22" s="148">
        <f>M21+N21+O21+P21</f>
        <v>10.5</v>
      </c>
      <c r="Q22" s="148">
        <f t="shared" ref="Q22:AB22" si="22">N21+O21+P21+Q21</f>
        <v>10.5</v>
      </c>
      <c r="R22" s="148">
        <f t="shared" si="22"/>
        <v>7.5</v>
      </c>
      <c r="S22" s="148">
        <f t="shared" si="22"/>
        <v>6.5</v>
      </c>
      <c r="T22" s="148">
        <f t="shared" si="22"/>
        <v>4.5</v>
      </c>
      <c r="U22" s="148">
        <f t="shared" si="22"/>
        <v>4</v>
      </c>
      <c r="V22" s="148">
        <f t="shared" si="22"/>
        <v>4</v>
      </c>
      <c r="W22" s="148">
        <f t="shared" si="22"/>
        <v>4</v>
      </c>
      <c r="X22" s="148">
        <f t="shared" si="22"/>
        <v>5.5</v>
      </c>
      <c r="Y22" s="148">
        <f t="shared" si="22"/>
        <v>12</v>
      </c>
      <c r="Z22" s="148">
        <f t="shared" si="22"/>
        <v>12</v>
      </c>
      <c r="AA22" s="148">
        <f t="shared" si="22"/>
        <v>13</v>
      </c>
      <c r="AB22" s="148">
        <f t="shared" si="22"/>
        <v>12.5</v>
      </c>
      <c r="AC22" s="149"/>
      <c r="AD22" s="148"/>
      <c r="AE22" s="148"/>
      <c r="AF22" s="148"/>
      <c r="AG22" s="148">
        <f>AD21+AE21+AF21+AG21</f>
        <v>6</v>
      </c>
      <c r="AH22" s="148">
        <f t="shared" ref="AH22:AO22" si="23">AE21+AF21+AG21+AH21</f>
        <v>4</v>
      </c>
      <c r="AI22" s="148">
        <f t="shared" si="23"/>
        <v>4.5</v>
      </c>
      <c r="AJ22" s="148">
        <f t="shared" si="23"/>
        <v>3.5</v>
      </c>
      <c r="AK22" s="148">
        <f t="shared" si="23"/>
        <v>5.5</v>
      </c>
      <c r="AL22" s="148">
        <f t="shared" si="23"/>
        <v>5.5</v>
      </c>
      <c r="AM22" s="148">
        <f t="shared" si="23"/>
        <v>4</v>
      </c>
      <c r="AN22" s="148">
        <f t="shared" si="23"/>
        <v>5</v>
      </c>
      <c r="AO22" s="148">
        <f t="shared" si="23"/>
        <v>5</v>
      </c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</row>
    <row r="23" spans="1:81" ht="16.5" customHeight="1" x14ac:dyDescent="0.2">
      <c r="A23" s="96" t="s">
        <v>107</v>
      </c>
      <c r="B23" s="150"/>
      <c r="C23" s="151" t="s">
        <v>108</v>
      </c>
      <c r="D23" s="152">
        <f>DIRECCIONALIDAD!J28/100</f>
        <v>0.05</v>
      </c>
      <c r="E23" s="151"/>
      <c r="F23" s="151" t="s">
        <v>109</v>
      </c>
      <c r="G23" s="152">
        <f>DIRECCIONALIDAD!J29/100</f>
        <v>0.7</v>
      </c>
      <c r="H23" s="151"/>
      <c r="I23" s="151" t="s">
        <v>110</v>
      </c>
      <c r="J23" s="152">
        <f>DIRECCIONALIDAD!J30/100</f>
        <v>0.25</v>
      </c>
      <c r="K23" s="153"/>
      <c r="L23" s="147"/>
      <c r="M23" s="150"/>
      <c r="N23" s="151"/>
      <c r="O23" s="151" t="s">
        <v>108</v>
      </c>
      <c r="P23" s="152">
        <f>DIRECCIONALIDAD!J31/100</f>
        <v>0.5</v>
      </c>
      <c r="Q23" s="151"/>
      <c r="R23" s="151"/>
      <c r="S23" s="151"/>
      <c r="T23" s="151" t="s">
        <v>109</v>
      </c>
      <c r="U23" s="152">
        <f>DIRECCIONALIDAD!J32/100</f>
        <v>0.375</v>
      </c>
      <c r="V23" s="151"/>
      <c r="W23" s="151"/>
      <c r="X23" s="151"/>
      <c r="Y23" s="151" t="s">
        <v>110</v>
      </c>
      <c r="Z23" s="152">
        <f>DIRECCIONALIDAD!J33/100</f>
        <v>0.125</v>
      </c>
      <c r="AA23" s="151"/>
      <c r="AB23" s="151"/>
      <c r="AC23" s="147"/>
      <c r="AD23" s="150"/>
      <c r="AE23" s="151" t="s">
        <v>108</v>
      </c>
      <c r="AF23" s="152">
        <f>DIRECCIONALIDAD!J34/100</f>
        <v>0</v>
      </c>
      <c r="AG23" s="151"/>
      <c r="AH23" s="151"/>
      <c r="AI23" s="151"/>
      <c r="AJ23" s="151" t="s">
        <v>109</v>
      </c>
      <c r="AK23" s="152">
        <f>DIRECCIONALIDAD!J35/100</f>
        <v>0.42857142857142855</v>
      </c>
      <c r="AL23" s="151"/>
      <c r="AM23" s="151"/>
      <c r="AN23" s="151" t="s">
        <v>110</v>
      </c>
      <c r="AO23" s="152">
        <f>DIRECCIONALIDAD!J36/100</f>
        <v>0.5714285714285714</v>
      </c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</row>
    <row r="24" spans="1:81" ht="16.5" customHeight="1" x14ac:dyDescent="0.2">
      <c r="A24" s="91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40" t="s">
        <v>104</v>
      </c>
      <c r="U24" s="240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</row>
    <row r="25" spans="1:81" ht="16.5" customHeight="1" x14ac:dyDescent="0.2">
      <c r="A25" s="99" t="s">
        <v>105</v>
      </c>
      <c r="B25" s="148">
        <f>'G-4'!F10</f>
        <v>2.5</v>
      </c>
      <c r="C25" s="148">
        <f>'G-4'!F11</f>
        <v>0.5</v>
      </c>
      <c r="D25" s="148">
        <f>'G-4'!F12</f>
        <v>4.5</v>
      </c>
      <c r="E25" s="148">
        <f>'G-4'!F13</f>
        <v>3.5</v>
      </c>
      <c r="F25" s="148">
        <f>'G-4'!F14</f>
        <v>2</v>
      </c>
      <c r="G25" s="148">
        <f>'G-4'!F15</f>
        <v>2.5</v>
      </c>
      <c r="H25" s="148">
        <f>'G-4'!F16</f>
        <v>0</v>
      </c>
      <c r="I25" s="148">
        <f>'G-4'!F17</f>
        <v>3</v>
      </c>
      <c r="J25" s="148">
        <f>'G-4'!F18</f>
        <v>1.5</v>
      </c>
      <c r="K25" s="148">
        <f>'G-4'!F19</f>
        <v>2</v>
      </c>
      <c r="L25" s="149"/>
      <c r="M25" s="148">
        <f>'G-4'!F20</f>
        <v>0.5</v>
      </c>
      <c r="N25" s="148">
        <f>'G-4'!F21</f>
        <v>1.5</v>
      </c>
      <c r="O25" s="148">
        <f>'G-4'!F22</f>
        <v>3.5</v>
      </c>
      <c r="P25" s="148">
        <f>'G-4'!M10</f>
        <v>5</v>
      </c>
      <c r="Q25" s="148">
        <f>'G-4'!M11</f>
        <v>3</v>
      </c>
      <c r="R25" s="148">
        <f>'G-4'!M12</f>
        <v>3</v>
      </c>
      <c r="S25" s="148">
        <f>'G-4'!M13</f>
        <v>2</v>
      </c>
      <c r="T25" s="148">
        <f>'G-4'!M14</f>
        <v>3</v>
      </c>
      <c r="U25" s="148">
        <f>'G-4'!M15</f>
        <v>0</v>
      </c>
      <c r="V25" s="148">
        <f>'G-4'!M16</f>
        <v>0</v>
      </c>
      <c r="W25" s="148">
        <f>'G-4'!M17</f>
        <v>0.5</v>
      </c>
      <c r="X25" s="148">
        <f>'G-4'!M18</f>
        <v>2</v>
      </c>
      <c r="Y25" s="148">
        <f>'G-4'!M19</f>
        <v>2.5</v>
      </c>
      <c r="Z25" s="148">
        <f>'G-4'!M20</f>
        <v>1.5</v>
      </c>
      <c r="AA25" s="148">
        <f>'G-4'!M21</f>
        <v>3.5</v>
      </c>
      <c r="AB25" s="148">
        <f>'G-4'!M22</f>
        <v>1</v>
      </c>
      <c r="AC25" s="149"/>
      <c r="AD25" s="148">
        <f>'G-4'!T10</f>
        <v>1</v>
      </c>
      <c r="AE25" s="148">
        <f>'G-4'!T11</f>
        <v>2</v>
      </c>
      <c r="AF25" s="148">
        <f>'G-4'!T12</f>
        <v>1</v>
      </c>
      <c r="AG25" s="148">
        <f>'G-4'!T13</f>
        <v>4.5</v>
      </c>
      <c r="AH25" s="148">
        <f>'G-4'!T14</f>
        <v>1.5</v>
      </c>
      <c r="AI25" s="148">
        <f>'G-4'!T15</f>
        <v>1.5</v>
      </c>
      <c r="AJ25" s="148">
        <f>'G-4'!T16</f>
        <v>1</v>
      </c>
      <c r="AK25" s="148">
        <f>'G-4'!T17</f>
        <v>2</v>
      </c>
      <c r="AL25" s="148">
        <f>'G-4'!T18</f>
        <v>1</v>
      </c>
      <c r="AM25" s="148">
        <f>'G-4'!T19</f>
        <v>3</v>
      </c>
      <c r="AN25" s="148">
        <f>'G-4'!T20</f>
        <v>1</v>
      </c>
      <c r="AO25" s="148">
        <f>'G-4'!T21</f>
        <v>1</v>
      </c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</row>
    <row r="26" spans="1:81" ht="16.5" customHeight="1" x14ac:dyDescent="0.2">
      <c r="A26" s="99" t="s">
        <v>106</v>
      </c>
      <c r="B26" s="148"/>
      <c r="C26" s="148"/>
      <c r="D26" s="148"/>
      <c r="E26" s="148">
        <f>B25+C25+D25+E25</f>
        <v>11</v>
      </c>
      <c r="F26" s="148">
        <f t="shared" ref="F26:K26" si="24">C25+D25+E25+F25</f>
        <v>10.5</v>
      </c>
      <c r="G26" s="148">
        <f t="shared" si="24"/>
        <v>12.5</v>
      </c>
      <c r="H26" s="148">
        <f t="shared" si="24"/>
        <v>8</v>
      </c>
      <c r="I26" s="148">
        <f t="shared" si="24"/>
        <v>7.5</v>
      </c>
      <c r="J26" s="148">
        <f t="shared" si="24"/>
        <v>7</v>
      </c>
      <c r="K26" s="148">
        <f t="shared" si="24"/>
        <v>6.5</v>
      </c>
      <c r="L26" s="149"/>
      <c r="M26" s="148"/>
      <c r="N26" s="148"/>
      <c r="O26" s="148"/>
      <c r="P26" s="148">
        <f>M25+N25+O25+P25</f>
        <v>10.5</v>
      </c>
      <c r="Q26" s="148">
        <f t="shared" ref="Q26:AB26" si="25">N25+O25+P25+Q25</f>
        <v>13</v>
      </c>
      <c r="R26" s="148">
        <f t="shared" si="25"/>
        <v>14.5</v>
      </c>
      <c r="S26" s="148">
        <f t="shared" si="25"/>
        <v>13</v>
      </c>
      <c r="T26" s="148">
        <f t="shared" si="25"/>
        <v>11</v>
      </c>
      <c r="U26" s="148">
        <f t="shared" si="25"/>
        <v>8</v>
      </c>
      <c r="V26" s="148">
        <f t="shared" si="25"/>
        <v>5</v>
      </c>
      <c r="W26" s="148">
        <f t="shared" si="25"/>
        <v>3.5</v>
      </c>
      <c r="X26" s="148">
        <f t="shared" si="25"/>
        <v>2.5</v>
      </c>
      <c r="Y26" s="148">
        <f t="shared" si="25"/>
        <v>5</v>
      </c>
      <c r="Z26" s="148">
        <f t="shared" si="25"/>
        <v>6.5</v>
      </c>
      <c r="AA26" s="148">
        <f t="shared" si="25"/>
        <v>9.5</v>
      </c>
      <c r="AB26" s="148">
        <f t="shared" si="25"/>
        <v>8.5</v>
      </c>
      <c r="AC26" s="149"/>
      <c r="AD26" s="148"/>
      <c r="AE26" s="148"/>
      <c r="AF26" s="148"/>
      <c r="AG26" s="148">
        <f>AD25+AE25+AF25+AG25</f>
        <v>8.5</v>
      </c>
      <c r="AH26" s="148">
        <f t="shared" ref="AH26:AO26" si="26">AE25+AF25+AG25+AH25</f>
        <v>9</v>
      </c>
      <c r="AI26" s="148">
        <f t="shared" si="26"/>
        <v>8.5</v>
      </c>
      <c r="AJ26" s="148">
        <f t="shared" si="26"/>
        <v>8.5</v>
      </c>
      <c r="AK26" s="148">
        <f t="shared" si="26"/>
        <v>6</v>
      </c>
      <c r="AL26" s="148">
        <f t="shared" si="26"/>
        <v>5.5</v>
      </c>
      <c r="AM26" s="148">
        <f t="shared" si="26"/>
        <v>7</v>
      </c>
      <c r="AN26" s="148">
        <f t="shared" si="26"/>
        <v>7</v>
      </c>
      <c r="AO26" s="148">
        <f t="shared" si="26"/>
        <v>6</v>
      </c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</row>
    <row r="27" spans="1:81" ht="16.5" customHeight="1" x14ac:dyDescent="0.2">
      <c r="A27" s="96" t="s">
        <v>107</v>
      </c>
      <c r="B27" s="150"/>
      <c r="C27" s="151" t="s">
        <v>108</v>
      </c>
      <c r="D27" s="152">
        <f>DIRECCIONALIDAD!J37/100</f>
        <v>0.4</v>
      </c>
      <c r="E27" s="151"/>
      <c r="F27" s="151" t="s">
        <v>109</v>
      </c>
      <c r="G27" s="152">
        <f>DIRECCIONALIDAD!J38/100</f>
        <v>0.6</v>
      </c>
      <c r="H27" s="151"/>
      <c r="I27" s="151" t="s">
        <v>110</v>
      </c>
      <c r="J27" s="152">
        <f>DIRECCIONALIDAD!J39/100</f>
        <v>0</v>
      </c>
      <c r="K27" s="153"/>
      <c r="L27" s="147"/>
      <c r="M27" s="150"/>
      <c r="N27" s="151"/>
      <c r="O27" s="151" t="s">
        <v>108</v>
      </c>
      <c r="P27" s="152">
        <f>DIRECCIONALIDAD!J40/100</f>
        <v>0.55555555555555558</v>
      </c>
      <c r="Q27" s="151"/>
      <c r="R27" s="151"/>
      <c r="S27" s="151"/>
      <c r="T27" s="151" t="s">
        <v>109</v>
      </c>
      <c r="U27" s="152">
        <f>DIRECCIONALIDAD!J41/100</f>
        <v>0.22222222222222221</v>
      </c>
      <c r="V27" s="151"/>
      <c r="W27" s="151"/>
      <c r="X27" s="151"/>
      <c r="Y27" s="151" t="s">
        <v>110</v>
      </c>
      <c r="Z27" s="152">
        <f>DIRECCIONALIDAD!J42/100</f>
        <v>0.22222222222222221</v>
      </c>
      <c r="AA27" s="151"/>
      <c r="AB27" s="153"/>
      <c r="AC27" s="147"/>
      <c r="AD27" s="150"/>
      <c r="AE27" s="151" t="s">
        <v>108</v>
      </c>
      <c r="AF27" s="152">
        <f>DIRECCIONALIDAD!J43/100</f>
        <v>0.5</v>
      </c>
      <c r="AG27" s="151"/>
      <c r="AH27" s="151"/>
      <c r="AI27" s="151"/>
      <c r="AJ27" s="151" t="s">
        <v>109</v>
      </c>
      <c r="AK27" s="152">
        <f>DIRECCIONALIDAD!J44/100</f>
        <v>0.5</v>
      </c>
      <c r="AL27" s="151"/>
      <c r="AM27" s="151"/>
      <c r="AN27" s="151" t="s">
        <v>110</v>
      </c>
      <c r="AO27" s="154">
        <f>DIRECCIONALIDAD!J45/100</f>
        <v>0</v>
      </c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</row>
    <row r="28" spans="1:81" ht="16.5" customHeight="1" x14ac:dyDescent="0.2">
      <c r="A28" s="91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0" t="s">
        <v>104</v>
      </c>
      <c r="U28" s="240"/>
      <c r="V28" s="146" t="s">
        <v>111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</row>
    <row r="29" spans="1:81" ht="16.5" customHeight="1" x14ac:dyDescent="0.2">
      <c r="A29" s="99" t="s">
        <v>105</v>
      </c>
      <c r="B29" s="148">
        <f>B13+B17+B21+B25</f>
        <v>74</v>
      </c>
      <c r="C29" s="148">
        <f t="shared" ref="C29:K29" si="27">C13+C17+C21+C25</f>
        <v>81.5</v>
      </c>
      <c r="D29" s="148">
        <f t="shared" si="27"/>
        <v>113.5</v>
      </c>
      <c r="E29" s="148">
        <f t="shared" si="27"/>
        <v>88.5</v>
      </c>
      <c r="F29" s="148">
        <f t="shared" si="27"/>
        <v>82</v>
      </c>
      <c r="G29" s="148">
        <f t="shared" si="27"/>
        <v>84</v>
      </c>
      <c r="H29" s="148">
        <f t="shared" si="27"/>
        <v>94</v>
      </c>
      <c r="I29" s="148">
        <f t="shared" si="27"/>
        <v>73.5</v>
      </c>
      <c r="J29" s="148">
        <f t="shared" si="27"/>
        <v>65.5</v>
      </c>
      <c r="K29" s="148">
        <f t="shared" si="27"/>
        <v>61.5</v>
      </c>
      <c r="L29" s="149"/>
      <c r="M29" s="148">
        <f>M13+M17+M21+M25</f>
        <v>53</v>
      </c>
      <c r="N29" s="148">
        <f t="shared" ref="N29:AB29" si="28">N13+N17+N21+N25</f>
        <v>65</v>
      </c>
      <c r="O29" s="148">
        <f t="shared" si="28"/>
        <v>84.5</v>
      </c>
      <c r="P29" s="148">
        <f t="shared" si="28"/>
        <v>88</v>
      </c>
      <c r="Q29" s="148">
        <f t="shared" si="28"/>
        <v>93.5</v>
      </c>
      <c r="R29" s="148">
        <f t="shared" si="28"/>
        <v>85</v>
      </c>
      <c r="S29" s="148">
        <f t="shared" si="28"/>
        <v>77.5</v>
      </c>
      <c r="T29" s="148">
        <f t="shared" si="28"/>
        <v>64</v>
      </c>
      <c r="U29" s="148">
        <f t="shared" si="28"/>
        <v>55</v>
      </c>
      <c r="V29" s="148">
        <f t="shared" si="28"/>
        <v>62</v>
      </c>
      <c r="W29" s="148">
        <f t="shared" si="28"/>
        <v>48</v>
      </c>
      <c r="X29" s="148">
        <f t="shared" si="28"/>
        <v>82.5</v>
      </c>
      <c r="Y29" s="148">
        <f t="shared" si="28"/>
        <v>85.5</v>
      </c>
      <c r="Z29" s="148">
        <f t="shared" si="28"/>
        <v>79</v>
      </c>
      <c r="AA29" s="148">
        <f t="shared" si="28"/>
        <v>72</v>
      </c>
      <c r="AB29" s="148">
        <f t="shared" si="28"/>
        <v>59.5</v>
      </c>
      <c r="AC29" s="149"/>
      <c r="AD29" s="148">
        <f>AD13+AD17+AD21+AD25</f>
        <v>53</v>
      </c>
      <c r="AE29" s="148">
        <f t="shared" ref="AE29:AO29" si="29">AE13+AE17+AE21+AE25</f>
        <v>66</v>
      </c>
      <c r="AF29" s="148">
        <f t="shared" si="29"/>
        <v>65.5</v>
      </c>
      <c r="AG29" s="148">
        <f t="shared" si="29"/>
        <v>84</v>
      </c>
      <c r="AH29" s="148">
        <f t="shared" si="29"/>
        <v>68.5</v>
      </c>
      <c r="AI29" s="148">
        <f t="shared" si="29"/>
        <v>80.5</v>
      </c>
      <c r="AJ29" s="148">
        <f t="shared" si="29"/>
        <v>83</v>
      </c>
      <c r="AK29" s="148">
        <f t="shared" si="29"/>
        <v>108.5</v>
      </c>
      <c r="AL29" s="148">
        <f t="shared" si="29"/>
        <v>103</v>
      </c>
      <c r="AM29" s="148">
        <f t="shared" si="29"/>
        <v>98.5</v>
      </c>
      <c r="AN29" s="148">
        <f t="shared" si="29"/>
        <v>96</v>
      </c>
      <c r="AO29" s="148">
        <f t="shared" si="29"/>
        <v>91.5</v>
      </c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0"/>
      <c r="BP29" s="100"/>
      <c r="BQ29" s="100"/>
      <c r="BR29" s="100"/>
      <c r="BS29" s="100"/>
      <c r="BT29" s="100"/>
      <c r="BU29" s="100"/>
      <c r="BV29" s="100"/>
      <c r="BW29" s="100"/>
      <c r="BX29" s="100"/>
      <c r="BY29" s="100"/>
      <c r="BZ29" s="100"/>
      <c r="CA29" s="100"/>
      <c r="CB29" s="100"/>
      <c r="CC29" s="100"/>
    </row>
    <row r="30" spans="1:81" ht="16.5" customHeight="1" x14ac:dyDescent="0.2">
      <c r="A30" s="99" t="s">
        <v>106</v>
      </c>
      <c r="B30" s="148"/>
      <c r="C30" s="148"/>
      <c r="D30" s="148"/>
      <c r="E30" s="148">
        <f>B29+C29+D29+E29</f>
        <v>357.5</v>
      </c>
      <c r="F30" s="148">
        <f t="shared" ref="F30:K30" si="30">C29+D29+E29+F29</f>
        <v>365.5</v>
      </c>
      <c r="G30" s="148">
        <f t="shared" si="30"/>
        <v>368</v>
      </c>
      <c r="H30" s="148">
        <f t="shared" si="30"/>
        <v>348.5</v>
      </c>
      <c r="I30" s="148">
        <f t="shared" si="30"/>
        <v>333.5</v>
      </c>
      <c r="J30" s="148">
        <f t="shared" si="30"/>
        <v>317</v>
      </c>
      <c r="K30" s="148">
        <f t="shared" si="30"/>
        <v>294.5</v>
      </c>
      <c r="L30" s="149"/>
      <c r="M30" s="148"/>
      <c r="N30" s="148"/>
      <c r="O30" s="148"/>
      <c r="P30" s="148">
        <f>M29+N29+O29+P29</f>
        <v>290.5</v>
      </c>
      <c r="Q30" s="148">
        <f t="shared" ref="Q30:AB30" si="31">N29+O29+P29+Q29</f>
        <v>331</v>
      </c>
      <c r="R30" s="148">
        <f t="shared" si="31"/>
        <v>351</v>
      </c>
      <c r="S30" s="148">
        <f t="shared" si="31"/>
        <v>344</v>
      </c>
      <c r="T30" s="148">
        <f t="shared" si="31"/>
        <v>320</v>
      </c>
      <c r="U30" s="148">
        <f t="shared" si="31"/>
        <v>281.5</v>
      </c>
      <c r="V30" s="148">
        <f t="shared" si="31"/>
        <v>258.5</v>
      </c>
      <c r="W30" s="148">
        <f t="shared" si="31"/>
        <v>229</v>
      </c>
      <c r="X30" s="148">
        <f t="shared" si="31"/>
        <v>247.5</v>
      </c>
      <c r="Y30" s="148">
        <f t="shared" si="31"/>
        <v>278</v>
      </c>
      <c r="Z30" s="148">
        <f t="shared" si="31"/>
        <v>295</v>
      </c>
      <c r="AA30" s="148">
        <f t="shared" si="31"/>
        <v>319</v>
      </c>
      <c r="AB30" s="148">
        <f t="shared" si="31"/>
        <v>296</v>
      </c>
      <c r="AC30" s="149"/>
      <c r="AD30" s="148"/>
      <c r="AE30" s="148"/>
      <c r="AF30" s="148"/>
      <c r="AG30" s="148">
        <f>AD29+AE29+AF29+AG29</f>
        <v>268.5</v>
      </c>
      <c r="AH30" s="148">
        <f t="shared" ref="AH30:AO30" si="32">AE29+AF29+AG29+AH29</f>
        <v>284</v>
      </c>
      <c r="AI30" s="148">
        <f t="shared" si="32"/>
        <v>298.5</v>
      </c>
      <c r="AJ30" s="148">
        <f t="shared" si="32"/>
        <v>316</v>
      </c>
      <c r="AK30" s="148">
        <f t="shared" si="32"/>
        <v>340.5</v>
      </c>
      <c r="AL30" s="148">
        <f t="shared" si="32"/>
        <v>375</v>
      </c>
      <c r="AM30" s="148">
        <f t="shared" si="32"/>
        <v>393</v>
      </c>
      <c r="AN30" s="148">
        <f t="shared" si="32"/>
        <v>406</v>
      </c>
      <c r="AO30" s="148">
        <f t="shared" si="32"/>
        <v>389</v>
      </c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0"/>
      <c r="BP30" s="100"/>
      <c r="BQ30" s="100"/>
      <c r="BR30" s="100"/>
      <c r="BS30" s="100"/>
      <c r="BT30" s="100"/>
      <c r="BU30" s="100"/>
      <c r="BV30" s="100"/>
      <c r="BW30" s="100"/>
      <c r="BX30" s="100"/>
      <c r="BY30" s="100"/>
      <c r="BZ30" s="100"/>
      <c r="CA30" s="100"/>
      <c r="CB30" s="100"/>
      <c r="CC30" s="100"/>
    </row>
    <row r="31" spans="1:81" x14ac:dyDescent="0.2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</row>
    <row r="32" spans="1:81" x14ac:dyDescent="0.2">
      <c r="A32" s="9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241"/>
      <c r="R32" s="241"/>
      <c r="S32" s="241"/>
      <c r="T32" s="241"/>
      <c r="U32" s="24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1"/>
      <c r="BP32" s="91"/>
      <c r="BQ32" s="91"/>
      <c r="BR32" s="91"/>
      <c r="BS32" s="91"/>
      <c r="BT32" s="91"/>
      <c r="BU32" s="91"/>
      <c r="BV32" s="91"/>
      <c r="BW32" s="91"/>
      <c r="BX32" s="91"/>
      <c r="BY32" s="91"/>
      <c r="BZ32" s="91"/>
      <c r="CA32" s="91"/>
      <c r="CB32" s="91"/>
      <c r="CC32" s="91"/>
    </row>
    <row r="33" spans="1:81" x14ac:dyDescent="0.2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100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1"/>
      <c r="BP33" s="91"/>
      <c r="BQ33" s="91"/>
      <c r="BR33" s="91"/>
      <c r="BS33" s="91"/>
      <c r="BT33" s="91"/>
      <c r="BU33" s="91"/>
      <c r="BV33" s="91"/>
      <c r="BW33" s="91"/>
      <c r="BX33" s="91"/>
      <c r="BY33" s="91"/>
      <c r="BZ33" s="91"/>
      <c r="CA33" s="91"/>
      <c r="CB33" s="91"/>
      <c r="CC33" s="91"/>
    </row>
    <row r="34" spans="1:81" x14ac:dyDescent="0.2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100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1"/>
      <c r="BR34" s="91"/>
      <c r="BS34" s="91"/>
      <c r="BT34" s="91"/>
      <c r="BU34" s="91"/>
      <c r="BV34" s="91"/>
      <c r="BW34" s="91"/>
      <c r="BX34" s="91"/>
      <c r="BY34" s="91"/>
      <c r="BZ34" s="91"/>
      <c r="CA34" s="91"/>
      <c r="CB34" s="91"/>
      <c r="CC34" s="91"/>
    </row>
    <row r="35" spans="1:81" x14ac:dyDescent="0.2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100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1"/>
      <c r="BR35" s="91"/>
      <c r="BS35" s="91"/>
      <c r="BT35" s="91"/>
      <c r="BU35" s="91"/>
      <c r="BV35" s="91"/>
      <c r="BW35" s="91"/>
      <c r="BX35" s="91"/>
      <c r="BY35" s="91"/>
      <c r="BZ35" s="91"/>
      <c r="CA35" s="91"/>
      <c r="CB35" s="91"/>
      <c r="CC35" s="91"/>
    </row>
    <row r="36" spans="1:81" x14ac:dyDescent="0.2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100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1"/>
      <c r="BP36" s="91"/>
      <c r="BQ36" s="91"/>
      <c r="BR36" s="91"/>
      <c r="BS36" s="91"/>
      <c r="BT36" s="91"/>
      <c r="BU36" s="91"/>
      <c r="BV36" s="91"/>
      <c r="BW36" s="91"/>
      <c r="BX36" s="91"/>
      <c r="BY36" s="91"/>
      <c r="BZ36" s="91"/>
      <c r="CA36" s="91"/>
      <c r="CB36" s="91"/>
      <c r="CC36" s="91"/>
    </row>
    <row r="37" spans="1:81" x14ac:dyDescent="0.2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100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1"/>
      <c r="BP37" s="91"/>
      <c r="BQ37" s="91"/>
      <c r="BR37" s="91"/>
      <c r="BS37" s="91"/>
      <c r="BT37" s="91"/>
      <c r="BU37" s="91"/>
      <c r="BV37" s="91"/>
      <c r="BW37" s="91"/>
      <c r="BX37" s="91"/>
      <c r="BY37" s="91"/>
      <c r="BZ37" s="91"/>
      <c r="CA37" s="91"/>
      <c r="CB37" s="91"/>
      <c r="CC37" s="91"/>
    </row>
    <row r="38" spans="1:81" x14ac:dyDescent="0.2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100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</row>
    <row r="39" spans="1:81" x14ac:dyDescent="0.2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100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1"/>
      <c r="BP39" s="91"/>
      <c r="BQ39" s="91"/>
      <c r="BR39" s="91"/>
      <c r="BS39" s="91"/>
      <c r="BT39" s="91"/>
      <c r="BU39" s="91"/>
      <c r="BV39" s="91"/>
      <c r="BW39" s="91"/>
      <c r="BX39" s="91"/>
      <c r="BY39" s="91"/>
      <c r="BZ39" s="91"/>
      <c r="CA39" s="91"/>
      <c r="CB39" s="91"/>
      <c r="CC39" s="91"/>
    </row>
    <row r="40" spans="1:81" x14ac:dyDescent="0.2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100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1"/>
      <c r="BP40" s="91"/>
      <c r="BQ40" s="91"/>
      <c r="BR40" s="91"/>
      <c r="BS40" s="91"/>
      <c r="BT40" s="91"/>
      <c r="BU40" s="91"/>
      <c r="BV40" s="91"/>
      <c r="BW40" s="91"/>
      <c r="BX40" s="91"/>
      <c r="BY40" s="91"/>
      <c r="BZ40" s="91"/>
      <c r="CA40" s="91"/>
      <c r="CB40" s="91"/>
      <c r="CC40" s="91"/>
    </row>
    <row r="41" spans="1:81" x14ac:dyDescent="0.2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100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1"/>
      <c r="BP41" s="91"/>
      <c r="BQ41" s="91"/>
      <c r="BR41" s="91"/>
      <c r="BS41" s="91"/>
      <c r="BT41" s="91"/>
      <c r="BU41" s="91"/>
      <c r="BV41" s="91"/>
      <c r="BW41" s="91"/>
      <c r="BX41" s="91"/>
      <c r="BY41" s="91"/>
      <c r="BZ41" s="91"/>
      <c r="CA41" s="91"/>
      <c r="CB41" s="91"/>
      <c r="CC41" s="91"/>
    </row>
    <row r="42" spans="1:81" x14ac:dyDescent="0.2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100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</row>
    <row r="43" spans="1:81" x14ac:dyDescent="0.2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100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</row>
    <row r="44" spans="1:81" x14ac:dyDescent="0.2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100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1"/>
      <c r="BP44" s="91"/>
      <c r="BQ44" s="91"/>
      <c r="BR44" s="91"/>
      <c r="BS44" s="91"/>
      <c r="BT44" s="91"/>
      <c r="BU44" s="91"/>
      <c r="BV44" s="91"/>
      <c r="BW44" s="91"/>
      <c r="BX44" s="91"/>
      <c r="BY44" s="91"/>
      <c r="BZ44" s="91"/>
      <c r="CA44" s="91"/>
      <c r="CB44" s="91"/>
      <c r="CC44" s="91"/>
    </row>
    <row r="45" spans="1:8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100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1"/>
      <c r="BP45" s="91"/>
      <c r="BQ45" s="91"/>
      <c r="BR45" s="91"/>
      <c r="BS45" s="91"/>
      <c r="BT45" s="91"/>
      <c r="BU45" s="91"/>
      <c r="BV45" s="91"/>
      <c r="BW45" s="91"/>
      <c r="BX45" s="91"/>
      <c r="BY45" s="91"/>
      <c r="BZ45" s="91"/>
      <c r="CA45" s="91"/>
      <c r="CB45" s="91"/>
      <c r="CC45" s="91"/>
    </row>
    <row r="46" spans="1:81" x14ac:dyDescent="0.2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100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1"/>
      <c r="BP46" s="91"/>
      <c r="BQ46" s="91"/>
      <c r="BR46" s="91"/>
      <c r="BS46" s="91"/>
      <c r="BT46" s="91"/>
      <c r="BU46" s="91"/>
      <c r="BV46" s="91"/>
      <c r="BW46" s="91"/>
      <c r="BX46" s="91"/>
      <c r="BY46" s="91"/>
      <c r="BZ46" s="91"/>
      <c r="CA46" s="91"/>
      <c r="CB46" s="91"/>
      <c r="CC46" s="91"/>
    </row>
    <row r="47" spans="1:81" x14ac:dyDescent="0.2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  <c r="BT47" s="91"/>
      <c r="BU47" s="91"/>
      <c r="BV47" s="91"/>
      <c r="BW47" s="91"/>
      <c r="BX47" s="91"/>
      <c r="BY47" s="91"/>
      <c r="BZ47" s="91"/>
      <c r="CA47" s="91"/>
      <c r="CB47" s="91"/>
      <c r="CC47" s="91"/>
    </row>
    <row r="48" spans="1:81" x14ac:dyDescent="0.2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  <c r="BT48" s="91"/>
      <c r="BU48" s="91"/>
      <c r="BV48" s="91"/>
      <c r="BW48" s="91"/>
      <c r="BX48" s="91"/>
      <c r="BY48" s="91"/>
      <c r="BZ48" s="91"/>
      <c r="CA48" s="91"/>
      <c r="CB48" s="91"/>
      <c r="CC48" s="91"/>
    </row>
    <row r="49" spans="1:81" x14ac:dyDescent="0.2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</row>
    <row r="50" spans="1:81" x14ac:dyDescent="0.2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  <c r="BT50" s="91"/>
      <c r="BU50" s="91"/>
      <c r="BV50" s="91"/>
      <c r="BW50" s="91"/>
      <c r="BX50" s="91"/>
      <c r="BY50" s="91"/>
      <c r="BZ50" s="91"/>
      <c r="CA50" s="91"/>
      <c r="CB50" s="91"/>
      <c r="CC50" s="91"/>
    </row>
    <row r="51" spans="1:81" x14ac:dyDescent="0.2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  <c r="BT51" s="91"/>
      <c r="BU51" s="91"/>
      <c r="BV51" s="91"/>
      <c r="BW51" s="91"/>
      <c r="BX51" s="91"/>
      <c r="BY51" s="91"/>
      <c r="BZ51" s="91"/>
      <c r="CA51" s="91"/>
      <c r="CB51" s="91"/>
      <c r="CC51" s="91"/>
    </row>
    <row r="52" spans="1:8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  <c r="BT52" s="91"/>
      <c r="BU52" s="91"/>
      <c r="BV52" s="91"/>
      <c r="BW52" s="91"/>
      <c r="BX52" s="91"/>
      <c r="BY52" s="91"/>
      <c r="BZ52" s="91"/>
      <c r="CA52" s="91"/>
      <c r="CB52" s="91"/>
      <c r="CC52" s="91"/>
    </row>
    <row r="53" spans="1:81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</row>
    <row r="54" spans="1:81" x14ac:dyDescent="0.2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  <c r="BT54" s="91"/>
      <c r="BU54" s="91"/>
      <c r="BV54" s="91"/>
      <c r="BW54" s="91"/>
      <c r="BX54" s="91"/>
      <c r="BY54" s="91"/>
      <c r="BZ54" s="91"/>
      <c r="CA54" s="91"/>
      <c r="CB54" s="91"/>
      <c r="CC54" s="91"/>
    </row>
    <row r="55" spans="1:81" x14ac:dyDescent="0.2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  <c r="BT55" s="91"/>
      <c r="BU55" s="91"/>
      <c r="BV55" s="91"/>
      <c r="BW55" s="91"/>
      <c r="BX55" s="91"/>
      <c r="BY55" s="91"/>
      <c r="BZ55" s="91"/>
      <c r="CA55" s="91"/>
      <c r="CB55" s="91"/>
      <c r="CC55" s="91"/>
    </row>
    <row r="56" spans="1:81" x14ac:dyDescent="0.2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  <c r="BT56" s="91"/>
      <c r="BU56" s="91"/>
      <c r="BV56" s="91"/>
      <c r="BW56" s="91"/>
      <c r="BX56" s="91"/>
      <c r="BY56" s="91"/>
      <c r="BZ56" s="91"/>
      <c r="CA56" s="91"/>
      <c r="CB56" s="91"/>
      <c r="CC56" s="91"/>
    </row>
    <row r="57" spans="1:81" x14ac:dyDescent="0.2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</row>
    <row r="58" spans="1:81" x14ac:dyDescent="0.2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</row>
    <row r="59" spans="1:81" x14ac:dyDescent="0.2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</row>
    <row r="60" spans="1:81" x14ac:dyDescent="0.2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  <c r="BM60" s="91"/>
      <c r="BN60" s="91"/>
      <c r="BO60" s="91"/>
      <c r="BP60" s="91"/>
      <c r="BQ60" s="91"/>
      <c r="BR60" s="91"/>
      <c r="BS60" s="91"/>
      <c r="BT60" s="91"/>
      <c r="BU60" s="91"/>
      <c r="BV60" s="91"/>
      <c r="BW60" s="91"/>
      <c r="BX60" s="91"/>
      <c r="BY60" s="91"/>
      <c r="BZ60" s="91"/>
      <c r="CA60" s="91"/>
      <c r="CB60" s="91"/>
      <c r="CC60" s="91"/>
    </row>
    <row r="61" spans="1:81" x14ac:dyDescent="0.2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  <c r="BM61" s="91"/>
      <c r="BN61" s="91"/>
      <c r="BO61" s="91"/>
      <c r="BP61" s="91"/>
      <c r="BQ61" s="91"/>
      <c r="BR61" s="91"/>
      <c r="BS61" s="91"/>
      <c r="BT61" s="91"/>
      <c r="BU61" s="91"/>
      <c r="BV61" s="91"/>
      <c r="BW61" s="91"/>
      <c r="BX61" s="91"/>
      <c r="BY61" s="91"/>
      <c r="BZ61" s="91"/>
      <c r="CA61" s="91"/>
      <c r="CB61" s="91"/>
      <c r="CC61" s="91"/>
    </row>
    <row r="62" spans="1:81" x14ac:dyDescent="0.2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1"/>
      <c r="BR62" s="91"/>
      <c r="BS62" s="91"/>
      <c r="BT62" s="91"/>
      <c r="BU62" s="91"/>
      <c r="BV62" s="91"/>
      <c r="BW62" s="91"/>
      <c r="BX62" s="91"/>
      <c r="BY62" s="91"/>
      <c r="BZ62" s="91"/>
      <c r="CA62" s="91"/>
      <c r="CB62" s="91"/>
      <c r="CC62" s="91"/>
    </row>
    <row r="63" spans="1:81" x14ac:dyDescent="0.2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  <c r="AI63" s="91"/>
      <c r="AJ63" s="91"/>
      <c r="AK63" s="91"/>
      <c r="AL63" s="91"/>
      <c r="AM63" s="91"/>
      <c r="AN63" s="91"/>
      <c r="AO63" s="91"/>
      <c r="AP63" s="91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1"/>
      <c r="BT63" s="91"/>
      <c r="BU63" s="91"/>
      <c r="BV63" s="91"/>
      <c r="BW63" s="91"/>
      <c r="BX63" s="91"/>
      <c r="BY63" s="91"/>
      <c r="BZ63" s="91"/>
      <c r="CA63" s="91"/>
      <c r="CB63" s="91"/>
      <c r="CC63" s="91"/>
    </row>
    <row r="64" spans="1:81" x14ac:dyDescent="0.2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BM64" s="91"/>
      <c r="BN64" s="91"/>
      <c r="BO64" s="91"/>
      <c r="BP64" s="91"/>
      <c r="BQ64" s="91"/>
      <c r="BR64" s="91"/>
      <c r="BS64" s="91"/>
      <c r="BT64" s="91"/>
      <c r="BU64" s="91"/>
      <c r="BV64" s="91"/>
      <c r="BW64" s="91"/>
      <c r="BX64" s="91"/>
      <c r="BY64" s="91"/>
      <c r="BZ64" s="91"/>
      <c r="CA64" s="91"/>
      <c r="CB64" s="91"/>
      <c r="CC64" s="91"/>
    </row>
    <row r="65" spans="1:81" x14ac:dyDescent="0.2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</row>
    <row r="66" spans="1:81" x14ac:dyDescent="0.2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  <c r="AI66" s="91"/>
      <c r="AJ66" s="91"/>
      <c r="AK66" s="91"/>
      <c r="AL66" s="91"/>
      <c r="AM66" s="91"/>
      <c r="AN66" s="91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/>
      <c r="BF66" s="91"/>
      <c r="BG66" s="91"/>
      <c r="BH66" s="91"/>
      <c r="BI66" s="91"/>
      <c r="BJ66" s="91"/>
      <c r="BK66" s="91"/>
      <c r="BL66" s="91"/>
      <c r="BM66" s="91"/>
      <c r="BN66" s="91"/>
      <c r="BO66" s="91"/>
      <c r="BP66" s="91"/>
      <c r="BQ66" s="91"/>
      <c r="BR66" s="91"/>
      <c r="BS66" s="91"/>
      <c r="BT66" s="91"/>
      <c r="BU66" s="91"/>
      <c r="BV66" s="91"/>
      <c r="BW66" s="91"/>
      <c r="BX66" s="91"/>
      <c r="BY66" s="91"/>
      <c r="BZ66" s="91"/>
      <c r="CA66" s="91"/>
      <c r="CB66" s="91"/>
      <c r="CC66" s="91"/>
    </row>
    <row r="67" spans="1:81" x14ac:dyDescent="0.2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1"/>
      <c r="AL67" s="91"/>
      <c r="AM67" s="91"/>
      <c r="AN67" s="91"/>
      <c r="AO67" s="91"/>
      <c r="AP67" s="91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91"/>
      <c r="BT67" s="91"/>
      <c r="BU67" s="91"/>
      <c r="BV67" s="91"/>
      <c r="BW67" s="91"/>
      <c r="BX67" s="91"/>
      <c r="BY67" s="91"/>
      <c r="BZ67" s="91"/>
      <c r="CA67" s="91"/>
      <c r="CB67" s="91"/>
      <c r="CC67" s="91"/>
    </row>
    <row r="68" spans="1:81" x14ac:dyDescent="0.2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91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/>
      <c r="BF68" s="91"/>
      <c r="BG68" s="91"/>
      <c r="BH68" s="91"/>
      <c r="BI68" s="91"/>
      <c r="BJ68" s="91"/>
      <c r="BK68" s="91"/>
      <c r="BL68" s="91"/>
      <c r="BM68" s="91"/>
      <c r="BN68" s="91"/>
      <c r="BO68" s="91"/>
      <c r="BP68" s="91"/>
      <c r="BQ68" s="91"/>
      <c r="BR68" s="91"/>
      <c r="BS68" s="91"/>
      <c r="BT68" s="91"/>
      <c r="BU68" s="91"/>
      <c r="BV68" s="91"/>
      <c r="BW68" s="91"/>
      <c r="BX68" s="91"/>
      <c r="BY68" s="91"/>
      <c r="BZ68" s="91"/>
      <c r="CA68" s="91"/>
      <c r="CB68" s="91"/>
      <c r="CC68" s="91"/>
    </row>
    <row r="69" spans="1:81" x14ac:dyDescent="0.2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</row>
    <row r="70" spans="1:81" x14ac:dyDescent="0.2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1"/>
      <c r="BK70" s="91"/>
      <c r="BL70" s="91"/>
      <c r="BM70" s="91"/>
      <c r="BN70" s="91"/>
      <c r="BO70" s="91"/>
      <c r="BP70" s="91"/>
      <c r="BQ70" s="91"/>
      <c r="BR70" s="91"/>
      <c r="BS70" s="91"/>
      <c r="BT70" s="91"/>
      <c r="BU70" s="91"/>
      <c r="BV70" s="91"/>
      <c r="BW70" s="91"/>
      <c r="BX70" s="91"/>
      <c r="BY70" s="91"/>
      <c r="BZ70" s="91"/>
      <c r="CA70" s="91"/>
      <c r="CB70" s="91"/>
      <c r="CC70" s="91"/>
    </row>
    <row r="71" spans="1:8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  <c r="BH71" s="91"/>
      <c r="BI71" s="91"/>
      <c r="BJ71" s="91"/>
      <c r="BK71" s="91"/>
      <c r="BL71" s="91"/>
      <c r="BM71" s="91"/>
      <c r="BN71" s="91"/>
      <c r="BO71" s="91"/>
      <c r="BP71" s="91"/>
      <c r="BQ71" s="91"/>
      <c r="BR71" s="91"/>
      <c r="BS71" s="91"/>
      <c r="BT71" s="91"/>
      <c r="BU71" s="91"/>
      <c r="BV71" s="91"/>
      <c r="BW71" s="91"/>
      <c r="BX71" s="91"/>
      <c r="BY71" s="91"/>
      <c r="BZ71" s="91"/>
      <c r="CA71" s="91"/>
      <c r="CB71" s="91"/>
      <c r="CC71" s="91"/>
    </row>
    <row r="72" spans="1:81" x14ac:dyDescent="0.2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</row>
    <row r="73" spans="1:81" x14ac:dyDescent="0.2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91"/>
      <c r="AL73" s="91"/>
      <c r="AM73" s="91"/>
      <c r="AN73" s="91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  <c r="BM73" s="91"/>
      <c r="BN73" s="91"/>
      <c r="BO73" s="91"/>
      <c r="BP73" s="91"/>
      <c r="BQ73" s="91"/>
      <c r="BR73" s="91"/>
      <c r="BS73" s="91"/>
      <c r="BT73" s="91"/>
      <c r="BU73" s="91"/>
      <c r="BV73" s="91"/>
      <c r="BW73" s="91"/>
      <c r="BX73" s="91"/>
      <c r="BY73" s="91"/>
      <c r="BZ73" s="91"/>
      <c r="CA73" s="91"/>
      <c r="CB73" s="91"/>
      <c r="CC73" s="91"/>
    </row>
    <row r="74" spans="1:81" x14ac:dyDescent="0.2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1"/>
      <c r="AN74" s="91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BM74" s="91"/>
      <c r="BN74" s="91"/>
      <c r="BO74" s="91"/>
      <c r="BP74" s="91"/>
      <c r="BQ74" s="91"/>
      <c r="BR74" s="91"/>
      <c r="BS74" s="91"/>
      <c r="BT74" s="91"/>
      <c r="BU74" s="91"/>
      <c r="BV74" s="91"/>
      <c r="BW74" s="91"/>
      <c r="BX74" s="91"/>
      <c r="BY74" s="91"/>
      <c r="BZ74" s="91"/>
      <c r="CA74" s="91"/>
      <c r="CB74" s="91"/>
      <c r="CC74" s="91"/>
    </row>
    <row r="75" spans="1:81" x14ac:dyDescent="0.2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91"/>
      <c r="AL75" s="91"/>
      <c r="AM75" s="91"/>
      <c r="AN75" s="91"/>
      <c r="AO75" s="91"/>
      <c r="AP75" s="91"/>
      <c r="AQ75" s="91"/>
      <c r="AR75" s="91"/>
      <c r="AS75" s="91"/>
      <c r="AT75" s="91"/>
      <c r="AU75" s="91"/>
      <c r="AV75" s="91"/>
      <c r="AW75" s="91"/>
      <c r="AX75" s="91"/>
      <c r="AY75" s="91"/>
      <c r="AZ75" s="91"/>
      <c r="BA75" s="91"/>
      <c r="BB75" s="91"/>
      <c r="BC75" s="91"/>
      <c r="BD75" s="91"/>
      <c r="BE75" s="91"/>
      <c r="BF75" s="91"/>
      <c r="BG75" s="91"/>
      <c r="BH75" s="91"/>
      <c r="BI75" s="91"/>
      <c r="BJ75" s="91"/>
      <c r="BK75" s="91"/>
      <c r="BL75" s="91"/>
      <c r="BM75" s="91"/>
      <c r="BN75" s="91"/>
      <c r="BO75" s="91"/>
      <c r="BP75" s="91"/>
      <c r="BQ75" s="91"/>
      <c r="BR75" s="91"/>
      <c r="BS75" s="91"/>
      <c r="BT75" s="91"/>
      <c r="BU75" s="91"/>
      <c r="BV75" s="91"/>
      <c r="BW75" s="91"/>
      <c r="BX75" s="91"/>
      <c r="BY75" s="91"/>
      <c r="BZ75" s="91"/>
      <c r="CA75" s="91"/>
      <c r="CB75" s="91"/>
      <c r="CC75" s="91"/>
    </row>
    <row r="76" spans="1:81" x14ac:dyDescent="0.2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  <c r="AI76" s="91"/>
      <c r="AJ76" s="91"/>
      <c r="AK76" s="91"/>
      <c r="AL76" s="91"/>
      <c r="AM76" s="91"/>
      <c r="AN76" s="91"/>
      <c r="AO76" s="91"/>
      <c r="AP76" s="91"/>
      <c r="AQ76" s="91"/>
      <c r="AR76" s="91"/>
      <c r="AS76" s="91"/>
      <c r="AT76" s="91"/>
      <c r="AU76" s="91"/>
      <c r="AV76" s="91"/>
      <c r="AW76" s="91"/>
      <c r="AX76" s="91"/>
      <c r="AY76" s="91"/>
      <c r="AZ76" s="91"/>
      <c r="BA76" s="91"/>
      <c r="BB76" s="91"/>
      <c r="BC76" s="91"/>
      <c r="BD76" s="91"/>
      <c r="BE76" s="91"/>
      <c r="BF76" s="91"/>
      <c r="BG76" s="91"/>
      <c r="BH76" s="91"/>
      <c r="BI76" s="91"/>
      <c r="BJ76" s="91"/>
      <c r="BK76" s="91"/>
      <c r="BL76" s="91"/>
      <c r="BM76" s="91"/>
      <c r="BN76" s="91"/>
      <c r="BO76" s="91"/>
      <c r="BP76" s="91"/>
      <c r="BQ76" s="91"/>
      <c r="BR76" s="91"/>
      <c r="BS76" s="91"/>
      <c r="BT76" s="91"/>
      <c r="BU76" s="91"/>
      <c r="BV76" s="91"/>
      <c r="BW76" s="91"/>
      <c r="BX76" s="91"/>
      <c r="BY76" s="91"/>
      <c r="BZ76" s="91"/>
      <c r="CA76" s="91"/>
      <c r="CB76" s="91"/>
      <c r="CC76" s="91"/>
    </row>
    <row r="77" spans="1:81" x14ac:dyDescent="0.2">
      <c r="A77" s="91"/>
      <c r="B77" s="91"/>
      <c r="C77" s="91"/>
      <c r="D77" s="91"/>
      <c r="E77" s="91"/>
      <c r="F77" s="91"/>
      <c r="G77" s="10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91"/>
      <c r="AS77" s="91"/>
      <c r="AT77" s="91"/>
      <c r="AU77" s="91"/>
      <c r="AV77" s="91"/>
      <c r="AW77" s="91"/>
      <c r="AX77" s="91"/>
      <c r="AY77" s="91"/>
      <c r="AZ77" s="91"/>
      <c r="BA77" s="91"/>
      <c r="BB77" s="91"/>
      <c r="BC77" s="91"/>
      <c r="BD77" s="91"/>
      <c r="BE77" s="91"/>
      <c r="BF77" s="91"/>
      <c r="BG77" s="91"/>
      <c r="BH77" s="91"/>
      <c r="BI77" s="91"/>
      <c r="BJ77" s="91"/>
      <c r="BK77" s="91"/>
      <c r="BL77" s="91"/>
      <c r="BM77" s="91"/>
      <c r="BN77" s="91"/>
      <c r="BO77" s="91"/>
      <c r="BP77" s="91"/>
      <c r="BQ77" s="91"/>
      <c r="BR77" s="91"/>
      <c r="BS77" s="91"/>
      <c r="BT77" s="91"/>
      <c r="BU77" s="91"/>
      <c r="BV77" s="91"/>
      <c r="BW77" s="91"/>
      <c r="BX77" s="91"/>
      <c r="BY77" s="91"/>
      <c r="BZ77" s="91"/>
      <c r="CA77" s="91"/>
      <c r="CB77" s="91"/>
      <c r="CC77" s="91"/>
    </row>
    <row r="78" spans="1:81" x14ac:dyDescent="0.2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  <c r="AI78" s="91"/>
      <c r="AJ78" s="91"/>
      <c r="AK78" s="91"/>
      <c r="AL78" s="91"/>
      <c r="AM78" s="91"/>
      <c r="AN78" s="91"/>
      <c r="AO78" s="91"/>
      <c r="AP78" s="91"/>
      <c r="AQ78" s="91"/>
      <c r="AR78" s="91"/>
      <c r="AS78" s="91"/>
      <c r="AT78" s="91"/>
      <c r="AU78" s="91"/>
      <c r="AV78" s="91"/>
      <c r="AW78" s="91"/>
      <c r="AX78" s="91"/>
      <c r="AY78" s="91"/>
      <c r="AZ78" s="91"/>
      <c r="BA78" s="91"/>
      <c r="BB78" s="91"/>
      <c r="BC78" s="91"/>
      <c r="BD78" s="91"/>
      <c r="BE78" s="91"/>
      <c r="BF78" s="91"/>
      <c r="BG78" s="91"/>
      <c r="BH78" s="91"/>
      <c r="BI78" s="91"/>
      <c r="BJ78" s="91"/>
      <c r="BK78" s="91"/>
      <c r="BL78" s="91"/>
      <c r="BM78" s="91"/>
      <c r="BN78" s="91"/>
      <c r="BO78" s="91"/>
      <c r="BP78" s="91"/>
      <c r="BQ78" s="91"/>
      <c r="BR78" s="91"/>
      <c r="BS78" s="91"/>
      <c r="BT78" s="91"/>
      <c r="BU78" s="91"/>
      <c r="BV78" s="91"/>
      <c r="BW78" s="91"/>
      <c r="BX78" s="91"/>
      <c r="BY78" s="91"/>
      <c r="BZ78" s="91"/>
      <c r="CA78" s="91"/>
      <c r="CB78" s="91"/>
      <c r="CC78" s="91"/>
    </row>
    <row r="79" spans="1:81" x14ac:dyDescent="0.2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1"/>
      <c r="AL79" s="91"/>
      <c r="AM79" s="91"/>
      <c r="AN79" s="91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  <c r="BM79" s="91"/>
      <c r="BN79" s="91"/>
      <c r="BO79" s="91"/>
      <c r="BP79" s="91"/>
      <c r="BQ79" s="91"/>
      <c r="BR79" s="91"/>
      <c r="BS79" s="91"/>
      <c r="BT79" s="91"/>
      <c r="BU79" s="91"/>
      <c r="BV79" s="91"/>
      <c r="BW79" s="91"/>
      <c r="BX79" s="91"/>
      <c r="BY79" s="91"/>
      <c r="BZ79" s="91"/>
      <c r="CA79" s="91"/>
      <c r="CB79" s="91"/>
      <c r="CC79" s="91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2016-04-07T16:44:47Z</dcterms:modified>
</cp:coreProperties>
</file>